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dget forms and other forms\"/>
    </mc:Choice>
  </mc:AlternateContent>
  <xr:revisionPtr revIDLastSave="0" documentId="13_ncr:1_{630BEEEB-1F0A-43AA-81F8-BFC37E85C2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ildland Sig Expense" sheetId="16" r:id="rId1"/>
    <sheet name="Wildland Revenue" sheetId="15" r:id="rId2"/>
    <sheet name="Other Sig Exp Ambulance" sheetId="14" r:id="rId3"/>
    <sheet name=" REVENUE AMBULANCE" sheetId="13" r:id="rId4"/>
    <sheet name="Other Sig Exp operating Page 2" sheetId="12" r:id="rId5"/>
    <sheet name="Other Sig Expen  operating" sheetId="9" r:id="rId6"/>
    <sheet name="Revenues operating" sheetId="6" r:id="rId7"/>
    <sheet name="estimated fund balances" sheetId="2" r:id="rId8"/>
    <sheet name="Sheet3" sheetId="3" r:id="rId9"/>
  </sheets>
  <definedNames>
    <definedName name="_xlnm.Print_Area" localSheetId="3">' REVENUE AMBULANCE'!$A$1:$D$29</definedName>
    <definedName name="_xlnm.Print_Area" localSheetId="7">'estimated fund balances'!$A$1:$M$19</definedName>
    <definedName name="_xlnm.Print_Area" localSheetId="2">'Other Sig Exp Ambulance'!$A$1:$E$64</definedName>
    <definedName name="_xlnm.Print_Area" localSheetId="4">'Other Sig Exp operating Page 2'!$A$1:$E$89</definedName>
    <definedName name="_xlnm.Print_Area" localSheetId="5">'Other Sig Expen  operating'!$A$1:$E$85</definedName>
    <definedName name="_xlnm.Print_Area" localSheetId="6">'Revenues operating'!$A$1:$E$56</definedName>
    <definedName name="_xlnm.Print_Area" localSheetId="1">'Wildland Revenue'!$A$1:$E$42</definedName>
    <definedName name="_xlnm.Print_Area" localSheetId="0">'Wildland Sig Expense'!$A$1:$E$49</definedName>
    <definedName name="_xlnm.Print_Titles" localSheetId="3">' REVENUE AMBULANCE'!$1:$6</definedName>
    <definedName name="_xlnm.Print_Titles" localSheetId="2">'Other Sig Exp Ambulance'!$1:$6</definedName>
    <definedName name="_xlnm.Print_Titles" localSheetId="4">'Other Sig Exp operating Page 2'!$1:$6</definedName>
    <definedName name="_xlnm.Print_Titles" localSheetId="5">'Other Sig Expen  operating'!$1:$6</definedName>
    <definedName name="_xlnm.Print_Titles" localSheetId="6">'Revenues operating'!$1:$6</definedName>
    <definedName name="_xlnm.Print_Titles" localSheetId="1">'Wildland Revenue'!$1:$6</definedName>
    <definedName name="_xlnm.Print_Titles" localSheetId="0">'Wildland Sig Expense'!$1:$6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12" l="1"/>
  <c r="C64" i="14"/>
  <c r="C43" i="16"/>
  <c r="C8" i="2"/>
  <c r="C10" i="2" s="1"/>
  <c r="D65" i="12"/>
  <c r="D58" i="12"/>
  <c r="D8" i="12"/>
  <c r="D38" i="9"/>
  <c r="D36" i="9"/>
  <c r="D34" i="9"/>
  <c r="D32" i="9"/>
  <c r="D8" i="6"/>
  <c r="C60" i="14"/>
  <c r="D49" i="14"/>
  <c r="D23" i="14"/>
  <c r="C30" i="14"/>
  <c r="C12" i="14"/>
  <c r="D8" i="14"/>
  <c r="D27" i="16"/>
  <c r="D24" i="16"/>
  <c r="D17" i="16"/>
  <c r="D20" i="16"/>
  <c r="D12" i="6"/>
  <c r="C39" i="16"/>
  <c r="E48" i="16"/>
  <c r="D52" i="9"/>
  <c r="D30" i="9"/>
  <c r="D19" i="9"/>
  <c r="D54" i="6"/>
  <c r="D51" i="6"/>
  <c r="D45" i="6"/>
  <c r="D43" i="6"/>
  <c r="D41" i="6"/>
  <c r="D34" i="6"/>
  <c r="D32" i="6"/>
  <c r="D30" i="6"/>
  <c r="D29" i="6"/>
  <c r="D26" i="6"/>
  <c r="D24" i="6"/>
  <c r="D22" i="6"/>
  <c r="D20" i="6"/>
  <c r="D18" i="6"/>
  <c r="D16" i="6"/>
  <c r="D14" i="6"/>
  <c r="D48" i="9"/>
  <c r="D48" i="6"/>
  <c r="D43" i="14"/>
  <c r="D71" i="12"/>
  <c r="D73" i="9"/>
  <c r="E84" i="9"/>
  <c r="D59" i="9"/>
  <c r="D34" i="14"/>
  <c r="E37" i="16"/>
  <c r="C12" i="16"/>
  <c r="D11" i="16" s="1"/>
  <c r="D8" i="16"/>
  <c r="A1" i="2"/>
  <c r="M8" i="2"/>
  <c r="M10" i="2" s="1"/>
  <c r="H8" i="2"/>
  <c r="H10" i="2" s="1"/>
  <c r="E42" i="15"/>
  <c r="D42" i="15"/>
  <c r="D48" i="16" l="1"/>
  <c r="D37" i="16"/>
  <c r="D56" i="9"/>
  <c r="C16" i="9"/>
  <c r="D15" i="14" l="1"/>
  <c r="D68" i="12" l="1"/>
  <c r="D11" i="14" l="1"/>
  <c r="D10" i="9"/>
  <c r="D38" i="14" l="1"/>
  <c r="D62" i="12" l="1"/>
  <c r="D22" i="9"/>
  <c r="E56" i="6"/>
  <c r="D56" i="6"/>
  <c r="D23" i="12" l="1"/>
  <c r="D15" i="9" l="1"/>
  <c r="D8" i="9"/>
  <c r="D12" i="12" l="1"/>
  <c r="E80" i="12"/>
  <c r="E83" i="12" s="1"/>
  <c r="D29" i="14" l="1"/>
  <c r="E56" i="14"/>
  <c r="D29" i="13"/>
  <c r="C29" i="13"/>
  <c r="D50" i="12"/>
  <c r="D41" i="9"/>
  <c r="D84" i="9" s="1"/>
  <c r="D56" i="14" l="1"/>
  <c r="D80" i="12"/>
  <c r="D83" i="12" s="1"/>
</calcChain>
</file>

<file path=xl/sharedStrings.xml><?xml version="1.0" encoding="utf-8"?>
<sst xmlns="http://schemas.openxmlformats.org/spreadsheetml/2006/main" count="413" uniqueCount="227">
  <si>
    <t>Object</t>
  </si>
  <si>
    <t>Description</t>
  </si>
  <si>
    <t>Amount</t>
  </si>
  <si>
    <t>Total</t>
  </si>
  <si>
    <t>Department:</t>
  </si>
  <si>
    <t>Budget Unit:</t>
  </si>
  <si>
    <t xml:space="preserve">Fiscal Year: </t>
  </si>
  <si>
    <t>Fiscal Year:</t>
  </si>
  <si>
    <t xml:space="preserve">Department:  </t>
  </si>
  <si>
    <t>INDEPENDENCE FIRE PROTECTION DISTRICT</t>
  </si>
  <si>
    <t>832001</t>
  </si>
  <si>
    <t xml:space="preserve"> </t>
  </si>
  <si>
    <t>Current Unsecured</t>
  </si>
  <si>
    <t>SB813 Distributions</t>
  </si>
  <si>
    <t>PRIOR YEAR UNSECURED</t>
  </si>
  <si>
    <t>INTEREST FROM TREASURY</t>
  </si>
  <si>
    <t>HOMEOWNERS PROPERTY TAX RELIEF</t>
  </si>
  <si>
    <t>State Other</t>
  </si>
  <si>
    <t xml:space="preserve">  Ft. Independence Mutual Aid Agreement</t>
  </si>
  <si>
    <t>Current Secured taxes</t>
  </si>
  <si>
    <t>Prior Year Secured</t>
  </si>
  <si>
    <t xml:space="preserve">  Indian Gaming-  If received, will ask Commission to allocate</t>
  </si>
  <si>
    <t>TOTAL</t>
  </si>
  <si>
    <t>Sales of Fixed Assets</t>
  </si>
  <si>
    <t>Total Requested</t>
  </si>
  <si>
    <t>Salaried Employees</t>
  </si>
  <si>
    <t>Retire &amp; Social Security</t>
  </si>
  <si>
    <t>Personal &amp; Safety</t>
  </si>
  <si>
    <t>Workers Comp</t>
  </si>
  <si>
    <t>Fire &amp; Casualty Insurance</t>
  </si>
  <si>
    <t>Maint of Equip- Labor &amp; Parts</t>
  </si>
  <si>
    <t>Maint of Equip - Parts only</t>
  </si>
  <si>
    <t>Office &amp; Other Equip</t>
  </si>
  <si>
    <t>Advertising</t>
  </si>
  <si>
    <t>Professional &amp; Special Service</t>
  </si>
  <si>
    <t>Small tools &amp; instruments</t>
  </si>
  <si>
    <t>General Operating</t>
  </si>
  <si>
    <t>Utilities</t>
  </si>
  <si>
    <t>Fuel &amp; Oil</t>
  </si>
  <si>
    <t>Interest on Notes</t>
  </si>
  <si>
    <t>Principal on Notes</t>
  </si>
  <si>
    <t>Equipment</t>
  </si>
  <si>
    <t xml:space="preserve">  </t>
  </si>
  <si>
    <t xml:space="preserve">  Misc.(office depot, etc.)</t>
  </si>
  <si>
    <t xml:space="preserve">  misc</t>
  </si>
  <si>
    <t xml:space="preserve">  High Country, Dave's, Gardners, Cascade Fire</t>
  </si>
  <si>
    <t xml:space="preserve">  Independence Shell</t>
  </si>
  <si>
    <t>Maint of Structures, Building &amp; Grounds - Labor &amp; Parts</t>
  </si>
  <si>
    <t>Maint. Of Structures, Building &amp; Grounds - parts only</t>
  </si>
  <si>
    <t xml:space="preserve">  LN Curtis, High Country, Gardners, USPS, Browns,</t>
  </si>
  <si>
    <t xml:space="preserve">  LADWP</t>
  </si>
  <si>
    <t xml:space="preserve">  Miscellaneous</t>
  </si>
  <si>
    <t>RENO fireshow conference</t>
  </si>
  <si>
    <t xml:space="preserve">  3 people, 3 nights, 4 days</t>
  </si>
  <si>
    <t xml:space="preserve">   Hotel  $150/night p/person=$450 X 3nights X 2 people</t>
  </si>
  <si>
    <t xml:space="preserve">   Conference fee  $15 X 3 people</t>
  </si>
  <si>
    <t>TOTAL PAGE 2</t>
  </si>
  <si>
    <t>TOTAL PAGE 1</t>
  </si>
  <si>
    <t>TOTAL ALL EXPENDITURES</t>
  </si>
  <si>
    <t xml:space="preserve">OTHER AGENCIES </t>
  </si>
  <si>
    <t>SIGNIFICANT BUDGET EXPENDITURE REQUESTS  PAGE 2</t>
  </si>
  <si>
    <t>AMBULANCE</t>
  </si>
  <si>
    <t>832301</t>
  </si>
  <si>
    <t>Revenues   AMBULANCE</t>
  </si>
  <si>
    <t>Interest from Treasury</t>
  </si>
  <si>
    <t>Other Agencies</t>
  </si>
  <si>
    <t>Ambulance Service</t>
  </si>
  <si>
    <t>SIGNIFICANT BUDGET EXPENDITURE REQUESTS  AMBULANCE</t>
  </si>
  <si>
    <t>Fuel &amp; oil</t>
  </si>
  <si>
    <t xml:space="preserve">  Sharing the fuel cost</t>
  </si>
  <si>
    <t xml:space="preserve">  Sharing the cost of utilities</t>
  </si>
  <si>
    <t>Revenues - OPERATING</t>
  </si>
  <si>
    <t>SIGNIFICANT BUDGET EXPENDITURE REQUESTS - OPERATING</t>
  </si>
  <si>
    <t xml:space="preserve">  Dept.shirts 1 per volunteer per year (approved 10/15/12)</t>
  </si>
  <si>
    <t>State Grants</t>
  </si>
  <si>
    <t xml:space="preserve">  Misc.</t>
  </si>
  <si>
    <t xml:space="preserve">  Misc. Parts(Dave's auto), cascade, etc.</t>
  </si>
  <si>
    <t xml:space="preserve">  High Country, Gardners, Browns, etc.</t>
  </si>
  <si>
    <t xml:space="preserve">  Heiman Fire,Indy Lions, Daves, Misc.</t>
  </si>
  <si>
    <t>All form one budget (operating) per Auditor office</t>
  </si>
  <si>
    <t>FEDERAL GRANTS</t>
  </si>
  <si>
    <t xml:space="preserve">  office depot</t>
  </si>
  <si>
    <t>Prior Year Reimbursements</t>
  </si>
  <si>
    <t>Dress Shirts (approved 8/24/15)</t>
  </si>
  <si>
    <t>Miscellaneous</t>
  </si>
  <si>
    <t>Maint of Scott Pak filling station (refilling, yearly)</t>
  </si>
  <si>
    <t xml:space="preserve">  pymnts from Health Dept, inmates, etc.</t>
  </si>
  <si>
    <t xml:space="preserve">  revenue received from ambulance billings</t>
  </si>
  <si>
    <t>Part Time Employees</t>
  </si>
  <si>
    <t xml:space="preserve">  Volunteer yearly turnout now through payroll  </t>
  </si>
  <si>
    <t>Will bring before the board to allocate revenue and expense when grant is awarded</t>
  </si>
  <si>
    <t xml:space="preserve">  Maddy Grant(through the County)</t>
  </si>
  <si>
    <t>Maint of Scott Paks (yearly)</t>
  </si>
  <si>
    <t xml:space="preserve">  Edispatch Service, 1 year (50 people)</t>
  </si>
  <si>
    <t>Page 1 of 2</t>
  </si>
  <si>
    <t xml:space="preserve">     Hotel  $150/night X 4 nights X 3 people</t>
  </si>
  <si>
    <r>
      <rPr>
        <b/>
        <sz val="10"/>
        <rFont val="Arial"/>
        <family val="2"/>
      </rPr>
      <t>Vehicle extracation training</t>
    </r>
    <r>
      <rPr>
        <sz val="10"/>
        <rFont val="Arial"/>
        <family val="2"/>
      </rPr>
      <t>, 3 people, 3 days, 4 nights</t>
    </r>
  </si>
  <si>
    <t>Operating Transfers Out</t>
  </si>
  <si>
    <t xml:space="preserve">  Transfer to ACO fund 8321 upon approval of budget)</t>
  </si>
  <si>
    <t>(Chief, $750/month; Asst. Chief, $450/month; Secretary, $550/month</t>
  </si>
  <si>
    <t>chief, asst. chief &amp; secretary, &amp; volunteers</t>
  </si>
  <si>
    <t>Unemployment Insurance</t>
  </si>
  <si>
    <t xml:space="preserve">  New in FY 2016-2017</t>
  </si>
  <si>
    <t>INTERNAL COPY CHARGES</t>
  </si>
  <si>
    <t>Services &amp; Fees</t>
  </si>
  <si>
    <t xml:space="preserve">  Shirts, hats &amp; misc. safety items</t>
  </si>
  <si>
    <t xml:space="preserve">  Verizon for ipads for ambulance</t>
  </si>
  <si>
    <t xml:space="preserve">  Registration  $500 ea X 3 people, regis only)</t>
  </si>
  <si>
    <t>Contingencies (will be allocated as needed with Commissioners approval)</t>
  </si>
  <si>
    <t>Vehicles</t>
  </si>
  <si>
    <t>Prior year revenue</t>
  </si>
  <si>
    <t xml:space="preserve">  Plus remaining budgeted revenue</t>
  </si>
  <si>
    <t xml:space="preserve">    subtotal</t>
  </si>
  <si>
    <t xml:space="preserve">   Subtotal</t>
  </si>
  <si>
    <t xml:space="preserve"> Less remaining budgetes exp</t>
  </si>
  <si>
    <t>EST. FUND BALANCE TO CARRY</t>
  </si>
  <si>
    <t xml:space="preserve">  CPR Training maniquins &amp; other cpr training equip.</t>
  </si>
  <si>
    <t>unallocated fund balance</t>
  </si>
  <si>
    <t>chief, asst. chief &amp; secretary  $1,750 per month X 12</t>
  </si>
  <si>
    <t xml:space="preserve">  Turnouts for new volunteers</t>
  </si>
  <si>
    <t xml:space="preserve">  Verizon wireless ($55/mo for phone; $40/mo chief IPAD)</t>
  </si>
  <si>
    <t>INTEREST ON TAX FUNDS</t>
  </si>
  <si>
    <t>Sales of Copies</t>
  </si>
  <si>
    <t>Operating transfer in</t>
  </si>
  <si>
    <t>Late fees &amp; finance charge</t>
  </si>
  <si>
    <t>(.0765 x $58,000)</t>
  </si>
  <si>
    <t xml:space="preserve">Accounting &amp; Auditing Services (every two years) </t>
  </si>
  <si>
    <t>Travel  (may be either of these, or other training/conference)</t>
  </si>
  <si>
    <t>ACO Fund Balance</t>
  </si>
  <si>
    <t>anticipated at year</t>
  </si>
  <si>
    <t>Anticipated Rev + Fund Balance less expense =</t>
  </si>
  <si>
    <t>Revenues - WILDLAND</t>
  </si>
  <si>
    <t>832002</t>
  </si>
  <si>
    <t>Federal Other</t>
  </si>
  <si>
    <t xml:space="preserve">  Forest Service reimburses our assistance to them</t>
  </si>
  <si>
    <t xml:space="preserve">  Calfire reimburses our assistance to them on fires</t>
  </si>
  <si>
    <t>Wildland</t>
  </si>
  <si>
    <t>SIGNIFICANT BUDGET EXPENDITURE REQUESTS - WILDLAND</t>
  </si>
  <si>
    <t xml:space="preserve">  Various volunteers that assist with fires</t>
  </si>
  <si>
    <t>Misc. Revenue</t>
  </si>
  <si>
    <t>yearly turnout now through payroll  EMT's</t>
  </si>
  <si>
    <t xml:space="preserve">  Millers, etc</t>
  </si>
  <si>
    <t>Other Agency Contributions</t>
  </si>
  <si>
    <t xml:space="preserve">  sometimes charged late charge on utilities &amp;/or credit card</t>
  </si>
  <si>
    <t>chief, asst. chief, captains &amp; volunteers who work mutual aid fires</t>
  </si>
  <si>
    <t>(plus estimated $300 shipping)</t>
  </si>
  <si>
    <t>(.0765 x $90000)</t>
  </si>
  <si>
    <t xml:space="preserve">  misc other items for wildland use</t>
  </si>
  <si>
    <r>
      <t xml:space="preserve">Accounting &amp; Auditing Serv </t>
    </r>
    <r>
      <rPr>
        <sz val="8"/>
        <rFont val="Arial"/>
        <family val="2"/>
      </rPr>
      <t>(1/3 of bill for district, every 2 years)</t>
    </r>
  </si>
  <si>
    <t>Fire Safe Council grants(expenses paid from ob 5539)</t>
  </si>
  <si>
    <t>Other Benefits</t>
  </si>
  <si>
    <t xml:space="preserve">  Air med service</t>
  </si>
  <si>
    <t>Internal charges  (solid waste billings, etc.)</t>
  </si>
  <si>
    <t>vehicle hoses, nozzles, adapters used on trucks</t>
  </si>
  <si>
    <t xml:space="preserve">     Mileage  450 miles r/t @ $0.60 X 3 people</t>
  </si>
  <si>
    <t xml:space="preserve">   Per diem- 3 days @ $66, 1 Day @ $66 X 3 people</t>
  </si>
  <si>
    <t xml:space="preserve">   mileage- est. 600 R/T @ $0.60=$360 X 3 people</t>
  </si>
  <si>
    <t xml:space="preserve">     Per diem 3 days @ $66, 1 day @ $66($264) X 3 people</t>
  </si>
  <si>
    <t>miscellaneous per diem and mileage (for taking vehicles</t>
  </si>
  <si>
    <t>to leave for repair)</t>
  </si>
  <si>
    <t xml:space="preserve">  Shell Fleet Plus &amp; Chevron fleet</t>
  </si>
  <si>
    <t xml:space="preserve">  Refrigerator for meeting room</t>
  </si>
  <si>
    <t xml:space="preserve">  Brackets for truck</t>
  </si>
  <si>
    <t>Lexipol yearly bullitin subscription</t>
  </si>
  <si>
    <t xml:space="preserve">  Annual Service(Burtons) on Wildland vehicles (6)(split with Operating)</t>
  </si>
  <si>
    <t>Airmedcare/sierra lifeflight for volunteers, commissioners, secretary.  30 people X $85/year for 1 year</t>
  </si>
  <si>
    <t xml:space="preserve">  Annual Service(Burtons) on Wildland vehicles (6)(split with Wildland)</t>
  </si>
  <si>
    <t>2022/23 actuals thru May</t>
  </si>
  <si>
    <t>Fund balance as of May 31, 2023</t>
  </si>
  <si>
    <t>OPERATING   832001  FUND 8320</t>
  </si>
  <si>
    <t>AMBULANCE 832301  FUND 8323</t>
  </si>
  <si>
    <t>WILDLAND 832002  FUND 8324</t>
  </si>
  <si>
    <t>*Please note, it is likley that in this budget, we will not receive</t>
  </si>
  <si>
    <t>the remaining revenue or expend the remaining budgeted expense,</t>
  </si>
  <si>
    <t>therefore, the fund balance to carry forward will most likley be</t>
  </si>
  <si>
    <t>(next one will be for 22/23&amp;23/24)</t>
  </si>
  <si>
    <t xml:space="preserve">  Misc. items to keep wildland truck stocked</t>
  </si>
  <si>
    <t>Negative ERAF</t>
  </si>
  <si>
    <t xml:space="preserve">  Calfire Forestry &amp; Protection Grant (not awarded at this time, but will be requested)   Would have a 50% matching grant.</t>
  </si>
  <si>
    <t xml:space="preserve">  CalFire  RFC grant (50%)(will request upon award )</t>
  </si>
  <si>
    <t xml:space="preserve">  tires for various vehicles</t>
  </si>
  <si>
    <t>misc</t>
  </si>
  <si>
    <t>None scheduled until fy 24/25</t>
  </si>
  <si>
    <t>web page maintenance  $125 mo X 12 months</t>
  </si>
  <si>
    <t xml:space="preserve"> Optimum  $90 X 12</t>
  </si>
  <si>
    <t xml:space="preserve"> Frontier -landline, siren ($165/mo &amp; $56/mo)</t>
  </si>
  <si>
    <t xml:space="preserve">  Payment 3(Oct) of 10 payments.(New tanker/pumper) </t>
  </si>
  <si>
    <t>Anticipated revenue - expenses  $150,000-$119,385 =</t>
  </si>
  <si>
    <t>have mutual aid.  If we were not to assist in any fires, then we would</t>
  </si>
  <si>
    <t>***Keep in mind, $150,000 of estimated revenue is based on if we</t>
  </si>
  <si>
    <t>15, SCBA(scott packs)  new  through MES Fire</t>
  </si>
  <si>
    <t>ESTIMATED FUND BALANCES TO CARRY OVER INTO 2024-2025</t>
  </si>
  <si>
    <t>2024-2025</t>
  </si>
  <si>
    <t>3 of 4  yearly payments to stryker  for powerlift.  Approved by Commissioners on October 18, 2021</t>
  </si>
  <si>
    <t xml:space="preserve">  Payment 3(Oct) of 10 payments. </t>
  </si>
  <si>
    <t>Personnel &amp; Safety</t>
  </si>
  <si>
    <t>Maint of Equip</t>
  </si>
  <si>
    <t xml:space="preserve">  Burton's or other vendor</t>
  </si>
  <si>
    <t>Portable pump</t>
  </si>
  <si>
    <t>Ground monitor</t>
  </si>
  <si>
    <t>ESTIMATED FUND BALANCE TO CARRY OVER INTO        FY 2024-2025 AS OF JUNE 30, 2024</t>
  </si>
  <si>
    <t>only have $37,200 in expenses, using existing fund balance to pay from.</t>
  </si>
  <si>
    <t>(the $25,000 from prior year was a one time EMS payment from the county</t>
  </si>
  <si>
    <t>yearly turnout now through payroll  (.0765 x $10,000)</t>
  </si>
  <si>
    <t xml:space="preserve">  Misc items.  Tires not needed this year</t>
  </si>
  <si>
    <t xml:space="preserve">  AMB. BILLING, 15% OF $32,000 anticipated revenue</t>
  </si>
  <si>
    <t xml:space="preserve">  Miscellaneous(includes 2 sets of 2 epipens for adult &amp; child.  1 set per ambulance. $2,500)</t>
  </si>
  <si>
    <t xml:space="preserve">  Mandatory inventory items(included 10 aed pads every other year @ 200 ea</t>
  </si>
  <si>
    <t>Equipment &gt; $5,000</t>
  </si>
  <si>
    <t>Lucas Automatic life saving device</t>
  </si>
  <si>
    <t>Anticipated revenue - expenses  $35,500-$74465 =</t>
  </si>
  <si>
    <t>DONATIONS (Prior year was from COB Cal Tech/cty Bishop)</t>
  </si>
  <si>
    <t>Personal Supplies</t>
  </si>
  <si>
    <t>Structures &amp; Improvements</t>
  </si>
  <si>
    <t>large computer monitor</t>
  </si>
  <si>
    <t xml:space="preserve">  Owens valley pest  $50/mo  x12</t>
  </si>
  <si>
    <t>Annual Fire extinguisher service, 30 extinguishers, estimate</t>
  </si>
  <si>
    <t xml:space="preserve">  Water Service(Inyo Co) $336 x 6(2016); 345 x 6 months(2070)</t>
  </si>
  <si>
    <t>ESTIMATED FUND BALANCE AS OF JUNE 30, 2024</t>
  </si>
  <si>
    <t>end 2024-2025</t>
  </si>
  <si>
    <t xml:space="preserve">  New Mini splits heat/cool for apparatus room.  (1/2 of room)</t>
  </si>
  <si>
    <t>Fund balance as of May 31, 2024</t>
  </si>
  <si>
    <t xml:space="preserve">  Plus Maddy Grant(19,135) revenue &amp; VFA(9,789)</t>
  </si>
  <si>
    <t>Anticipated Revenue plus estimated fund balance  less expense&gt;  $274,800+$224,166-$358777=</t>
  </si>
  <si>
    <t>2024-25 actuals thru May</t>
  </si>
  <si>
    <t>Special Appropriation</t>
  </si>
  <si>
    <t>2023-24 actuals thru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</si>
</sst>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sz val="10"/>
      <color rgb="FFFF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5" fillId="0" borderId="0" xfId="0" applyFont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5" fillId="0" borderId="9" xfId="0" applyFont="1" applyBorder="1" applyProtection="1">
      <protection locked="0"/>
    </xf>
    <xf numFmtId="0" fontId="0" fillId="0" borderId="10" xfId="0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3" fillId="0" borderId="0" xfId="0" applyFont="1"/>
    <xf numFmtId="0" fontId="7" fillId="0" borderId="5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164" fontId="3" fillId="0" borderId="2" xfId="0" applyNumberFormat="1" applyFont="1" applyBorder="1" applyProtection="1">
      <protection locked="0"/>
    </xf>
    <xf numFmtId="49" fontId="3" fillId="0" borderId="6" xfId="0" applyNumberFormat="1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Protection="1">
      <protection locked="0"/>
    </xf>
    <xf numFmtId="0" fontId="7" fillId="0" borderId="0" xfId="0" applyFont="1" applyAlignment="1">
      <alignment horizontal="right" wrapText="1"/>
    </xf>
    <xf numFmtId="0" fontId="5" fillId="0" borderId="3" xfId="0" applyFont="1" applyBorder="1" applyAlignment="1" applyProtection="1">
      <alignment wrapText="1"/>
      <protection locked="0"/>
    </xf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wrapText="1"/>
    </xf>
    <xf numFmtId="0" fontId="3" fillId="0" borderId="3" xfId="0" applyFont="1" applyBorder="1" applyProtection="1">
      <protection locked="0"/>
    </xf>
    <xf numFmtId="164" fontId="9" fillId="0" borderId="3" xfId="0" applyNumberFormat="1" applyFont="1" applyBorder="1" applyProtection="1">
      <protection locked="0"/>
    </xf>
    <xf numFmtId="164" fontId="0" fillId="0" borderId="0" xfId="0" applyNumberFormat="1"/>
    <xf numFmtId="0" fontId="10" fillId="0" borderId="13" xfId="0" applyFont="1" applyBorder="1"/>
    <xf numFmtId="0" fontId="10" fillId="0" borderId="14" xfId="0" applyFont="1" applyBorder="1"/>
    <xf numFmtId="0" fontId="10" fillId="0" borderId="16" xfId="0" applyFont="1" applyBorder="1"/>
    <xf numFmtId="0" fontId="10" fillId="0" borderId="0" xfId="0" applyFont="1"/>
    <xf numFmtId="0" fontId="8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3" fontId="3" fillId="0" borderId="2" xfId="0" applyNumberFormat="1" applyFont="1" applyBorder="1" applyProtection="1">
      <protection locked="0"/>
    </xf>
    <xf numFmtId="0" fontId="5" fillId="0" borderId="3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12" fillId="0" borderId="0" xfId="0" applyFont="1"/>
    <xf numFmtId="0" fontId="13" fillId="0" borderId="0" xfId="0" applyFont="1"/>
    <xf numFmtId="164" fontId="9" fillId="0" borderId="0" xfId="0" applyNumberFormat="1" applyFont="1"/>
    <xf numFmtId="3" fontId="5" fillId="0" borderId="3" xfId="0" applyNumberFormat="1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1" fillId="0" borderId="0" xfId="0" applyFont="1"/>
    <xf numFmtId="0" fontId="0" fillId="0" borderId="14" xfId="0" applyBorder="1"/>
    <xf numFmtId="0" fontId="0" fillId="0" borderId="15" xfId="0" applyBorder="1"/>
    <xf numFmtId="0" fontId="3" fillId="0" borderId="17" xfId="0" applyFont="1" applyBorder="1"/>
    <xf numFmtId="0" fontId="0" fillId="0" borderId="17" xfId="0" applyBorder="1"/>
    <xf numFmtId="0" fontId="7" fillId="0" borderId="5" xfId="0" applyFont="1" applyBorder="1" applyAlignment="1">
      <alignment horizontal="center" wrapText="1"/>
    </xf>
    <xf numFmtId="0" fontId="8" fillId="0" borderId="17" xfId="0" applyFont="1" applyBorder="1"/>
    <xf numFmtId="0" fontId="12" fillId="0" borderId="16" xfId="0" applyFont="1" applyBorder="1"/>
    <xf numFmtId="164" fontId="12" fillId="0" borderId="0" xfId="0" applyNumberFormat="1" applyFont="1"/>
    <xf numFmtId="164" fontId="13" fillId="0" borderId="0" xfId="0" applyNumberFormat="1" applyFont="1"/>
    <xf numFmtId="0" fontId="8" fillId="0" borderId="16" xfId="0" applyFont="1" applyBorder="1"/>
    <xf numFmtId="164" fontId="8" fillId="0" borderId="0" xfId="0" applyNumberFormat="1" applyFont="1"/>
    <xf numFmtId="0" fontId="8" fillId="0" borderId="19" xfId="0" applyFont="1" applyBorder="1"/>
    <xf numFmtId="0" fontId="8" fillId="0" borderId="6" xfId="0" applyFont="1" applyBorder="1"/>
    <xf numFmtId="164" fontId="8" fillId="0" borderId="6" xfId="0" applyNumberFormat="1" applyFont="1" applyBorder="1"/>
    <xf numFmtId="0" fontId="8" fillId="0" borderId="20" xfId="0" applyFont="1" applyBorder="1"/>
    <xf numFmtId="0" fontId="9" fillId="0" borderId="0" xfId="0" applyFont="1"/>
    <xf numFmtId="164" fontId="9" fillId="0" borderId="2" xfId="0" applyNumberFormat="1" applyFont="1" applyBorder="1" applyProtection="1">
      <protection locked="0"/>
    </xf>
    <xf numFmtId="0" fontId="9" fillId="0" borderId="3" xfId="0" applyFont="1" applyBorder="1" applyAlignment="1" applyProtection="1">
      <alignment wrapText="1"/>
      <protection locked="0"/>
    </xf>
    <xf numFmtId="0" fontId="1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10" fillId="2" borderId="16" xfId="0" applyFont="1" applyFill="1" applyBorder="1"/>
    <xf numFmtId="0" fontId="10" fillId="2" borderId="0" xfId="0" applyFont="1" applyFill="1"/>
    <xf numFmtId="0" fontId="10" fillId="4" borderId="0" xfId="0" applyFont="1" applyFill="1"/>
    <xf numFmtId="0" fontId="10" fillId="3" borderId="0" xfId="0" applyFont="1" applyFill="1"/>
    <xf numFmtId="0" fontId="5" fillId="0" borderId="17" xfId="0" applyFont="1" applyBorder="1"/>
    <xf numFmtId="164" fontId="10" fillId="0" borderId="0" xfId="0" applyNumberFormat="1" applyFont="1"/>
    <xf numFmtId="164" fontId="10" fillId="0" borderId="17" xfId="0" applyNumberFormat="1" applyFont="1" applyBorder="1"/>
    <xf numFmtId="0" fontId="11" fillId="2" borderId="16" xfId="0" applyFont="1" applyFill="1" applyBorder="1"/>
    <xf numFmtId="0" fontId="11" fillId="2" borderId="0" xfId="0" applyFont="1" applyFill="1"/>
    <xf numFmtId="164" fontId="11" fillId="2" borderId="0" xfId="0" applyNumberFormat="1" applyFont="1" applyFill="1"/>
    <xf numFmtId="0" fontId="2" fillId="5" borderId="16" xfId="0" applyFont="1" applyFill="1" applyBorder="1"/>
    <xf numFmtId="0" fontId="5" fillId="5" borderId="0" xfId="0" applyFont="1" applyFill="1"/>
    <xf numFmtId="164" fontId="5" fillId="5" borderId="0" xfId="0" applyNumberFormat="1" applyFont="1" applyFill="1"/>
    <xf numFmtId="164" fontId="3" fillId="5" borderId="0" xfId="0" applyNumberFormat="1" applyFont="1" applyFill="1"/>
    <xf numFmtId="0" fontId="11" fillId="4" borderId="0" xfId="0" applyFont="1" applyFill="1"/>
    <xf numFmtId="164" fontId="11" fillId="4" borderId="0" xfId="0" applyNumberFormat="1" applyFont="1" applyFill="1"/>
    <xf numFmtId="164" fontId="10" fillId="0" borderId="18" xfId="0" applyNumberFormat="1" applyFont="1" applyBorder="1"/>
    <xf numFmtId="0" fontId="11" fillId="3" borderId="0" xfId="0" applyFont="1" applyFill="1"/>
    <xf numFmtId="164" fontId="11" fillId="3" borderId="17" xfId="0" applyNumberFormat="1" applyFont="1" applyFill="1" applyBorder="1"/>
    <xf numFmtId="164" fontId="5" fillId="0" borderId="2" xfId="0" applyNumberFormat="1" applyFont="1" applyBorder="1" applyProtection="1">
      <protection locked="0"/>
    </xf>
    <xf numFmtId="49" fontId="5" fillId="0" borderId="6" xfId="0" applyNumberFormat="1" applyFont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64" fontId="12" fillId="0" borderId="17" xfId="0" applyNumberFormat="1" applyFont="1" applyBorder="1"/>
    <xf numFmtId="0" fontId="5" fillId="0" borderId="16" xfId="0" applyFont="1" applyBorder="1"/>
    <xf numFmtId="6" fontId="5" fillId="0" borderId="0" xfId="0" quotePrefix="1" applyNumberFormat="1" applyFont="1"/>
    <xf numFmtId="164" fontId="8" fillId="0" borderId="3" xfId="0" applyNumberFormat="1" applyFont="1" applyBorder="1" applyProtection="1">
      <protection locked="0"/>
    </xf>
    <xf numFmtId="5" fontId="8" fillId="0" borderId="3" xfId="1" applyNumberFormat="1" applyFont="1" applyBorder="1"/>
    <xf numFmtId="3" fontId="8" fillId="0" borderId="3" xfId="0" applyNumberFormat="1" applyFont="1" applyBorder="1" applyProtection="1">
      <protection locked="0"/>
    </xf>
    <xf numFmtId="3" fontId="9" fillId="0" borderId="3" xfId="0" applyNumberFormat="1" applyFont="1" applyBorder="1" applyProtection="1">
      <protection locked="0"/>
    </xf>
    <xf numFmtId="3" fontId="9" fillId="0" borderId="4" xfId="0" applyNumberFormat="1" applyFont="1" applyBorder="1" applyProtection="1">
      <protection locked="0"/>
    </xf>
    <xf numFmtId="164" fontId="8" fillId="0" borderId="3" xfId="1" applyNumberFormat="1" applyFont="1" applyBorder="1"/>
    <xf numFmtId="3" fontId="8" fillId="0" borderId="4" xfId="0" applyNumberFormat="1" applyFont="1" applyBorder="1" applyProtection="1">
      <protection locked="0"/>
    </xf>
    <xf numFmtId="164" fontId="8" fillId="0" borderId="2" xfId="0" applyNumberFormat="1" applyFont="1" applyBorder="1" applyProtection="1">
      <protection locked="0"/>
    </xf>
    <xf numFmtId="3" fontId="17" fillId="0" borderId="3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164" fontId="5" fillId="0" borderId="3" xfId="0" applyNumberFormat="1" applyFont="1" applyBorder="1" applyProtection="1">
      <protection locked="0"/>
    </xf>
    <xf numFmtId="5" fontId="5" fillId="0" borderId="3" xfId="1" applyNumberFormat="1" applyFont="1" applyBorder="1"/>
    <xf numFmtId="3" fontId="3" fillId="0" borderId="3" xfId="0" applyNumberFormat="1" applyFont="1" applyBorder="1" applyProtection="1">
      <protection locked="0"/>
    </xf>
    <xf numFmtId="3" fontId="3" fillId="0" borderId="4" xfId="0" applyNumberFormat="1" applyFont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164" fontId="5" fillId="0" borderId="3" xfId="0" applyNumberFormat="1" applyFont="1" applyBorder="1"/>
    <xf numFmtId="164" fontId="5" fillId="0" borderId="3" xfId="1" applyNumberFormat="1" applyFont="1" applyBorder="1"/>
    <xf numFmtId="164" fontId="3" fillId="0" borderId="12" xfId="0" applyNumberFormat="1" applyFont="1" applyBorder="1" applyProtection="1">
      <protection locked="0"/>
    </xf>
    <xf numFmtId="164" fontId="3" fillId="0" borderId="4" xfId="1" applyNumberFormat="1" applyFont="1" applyBorder="1" applyProtection="1">
      <protection locked="0"/>
    </xf>
    <xf numFmtId="0" fontId="5" fillId="0" borderId="9" xfId="0" applyFont="1" applyBorder="1" applyAlignment="1" applyProtection="1">
      <alignment wrapText="1"/>
      <protection locked="0"/>
    </xf>
    <xf numFmtId="0" fontId="5" fillId="0" borderId="2" xfId="0" applyFont="1" applyBorder="1"/>
    <xf numFmtId="3" fontId="3" fillId="0" borderId="8" xfId="0" applyNumberFormat="1" applyFont="1" applyBorder="1" applyProtection="1">
      <protection locked="0"/>
    </xf>
    <xf numFmtId="0" fontId="5" fillId="0" borderId="4" xfId="0" applyFont="1" applyBorder="1"/>
    <xf numFmtId="0" fontId="5" fillId="0" borderId="8" xfId="0" applyFont="1" applyBorder="1" applyProtection="1">
      <protection locked="0"/>
    </xf>
    <xf numFmtId="0" fontId="5" fillId="0" borderId="10" xfId="0" applyFont="1" applyBorder="1" applyProtection="1">
      <protection locked="0"/>
    </xf>
    <xf numFmtId="3" fontId="5" fillId="0" borderId="4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164" fontId="3" fillId="0" borderId="0" xfId="0" applyNumberFormat="1" applyFont="1"/>
    <xf numFmtId="3" fontId="5" fillId="0" borderId="11" xfId="0" applyNumberFormat="1" applyFont="1" applyBorder="1" applyProtection="1">
      <protection locked="0"/>
    </xf>
    <xf numFmtId="164" fontId="5" fillId="0" borderId="0" xfId="0" applyNumberFormat="1" applyFont="1" applyProtection="1">
      <protection locked="0"/>
    </xf>
    <xf numFmtId="42" fontId="5" fillId="0" borderId="3" xfId="1" applyNumberFormat="1" applyFont="1" applyBorder="1"/>
    <xf numFmtId="42" fontId="5" fillId="0" borderId="3" xfId="1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6" xfId="0" applyFont="1" applyBorder="1"/>
    <xf numFmtId="0" fontId="11" fillId="0" borderId="0" xfId="0" applyFont="1"/>
    <xf numFmtId="17" fontId="1" fillId="0" borderId="5" xfId="0" applyNumberFormat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117E-F37B-488A-8341-D0143255DE35}">
  <sheetPr>
    <pageSetUpPr fitToPage="1"/>
  </sheetPr>
  <dimension ref="A1:I49"/>
  <sheetViews>
    <sheetView tabSelected="1" topLeftCell="A9" zoomScaleNormal="100" workbookViewId="0">
      <selection activeCell="E36" sqref="E36"/>
    </sheetView>
  </sheetViews>
  <sheetFormatPr defaultRowHeight="13.2" x14ac:dyDescent="0.25"/>
  <cols>
    <col min="1" max="1" width="11.44140625" customWidth="1"/>
    <col min="2" max="2" width="58.5546875" customWidth="1"/>
    <col min="3" max="3" width="9.5546875" style="15" customWidth="1"/>
    <col min="4" max="4" width="9.6640625" style="22" customWidth="1"/>
    <col min="5" max="5" width="10.44140625" style="15" customWidth="1"/>
  </cols>
  <sheetData>
    <row r="1" spans="1:5" ht="24.6" thickBot="1" x14ac:dyDescent="0.3">
      <c r="A1" s="24" t="s">
        <v>8</v>
      </c>
      <c r="B1" s="25" t="s">
        <v>9</v>
      </c>
      <c r="C1" s="3" t="s">
        <v>11</v>
      </c>
      <c r="D1" s="36" t="s">
        <v>5</v>
      </c>
      <c r="E1" s="26">
        <v>832002</v>
      </c>
    </row>
    <row r="2" spans="1:5" ht="24.6" thickBot="1" x14ac:dyDescent="0.3">
      <c r="A2" s="2" t="s">
        <v>11</v>
      </c>
      <c r="B2" s="6" t="s">
        <v>136</v>
      </c>
      <c r="C2" s="3" t="s">
        <v>11</v>
      </c>
      <c r="D2" s="36" t="s">
        <v>7</v>
      </c>
      <c r="E2" s="27" t="s">
        <v>192</v>
      </c>
    </row>
    <row r="3" spans="1:5" ht="15.6" x14ac:dyDescent="0.3">
      <c r="A3" s="144"/>
      <c r="B3" s="144"/>
      <c r="C3" s="144"/>
      <c r="D3" s="144"/>
      <c r="E3" s="22"/>
    </row>
    <row r="4" spans="1:5" ht="15.6" x14ac:dyDescent="0.3">
      <c r="A4" s="144" t="s">
        <v>137</v>
      </c>
      <c r="B4" s="145"/>
      <c r="C4" s="145"/>
      <c r="D4" s="145"/>
      <c r="E4" s="15" t="s">
        <v>94</v>
      </c>
    </row>
    <row r="5" spans="1:5" ht="6" customHeight="1" x14ac:dyDescent="0.25">
      <c r="A5" s="15"/>
      <c r="B5" s="15"/>
    </row>
    <row r="6" spans="1:5" ht="34.799999999999997" x14ac:dyDescent="0.25">
      <c r="A6" s="4" t="s">
        <v>0</v>
      </c>
      <c r="B6" s="1" t="s">
        <v>1</v>
      </c>
      <c r="C6" s="1" t="s">
        <v>2</v>
      </c>
      <c r="D6" s="23" t="s">
        <v>3</v>
      </c>
      <c r="E6" s="34" t="s">
        <v>226</v>
      </c>
    </row>
    <row r="7" spans="1:5" x14ac:dyDescent="0.25">
      <c r="A7" s="11"/>
      <c r="B7" s="12"/>
      <c r="C7" s="126"/>
      <c r="D7" s="54"/>
      <c r="E7" s="55"/>
    </row>
    <row r="8" spans="1:5" x14ac:dyDescent="0.25">
      <c r="A8" s="20">
        <v>5012</v>
      </c>
      <c r="B8" s="14" t="s">
        <v>88</v>
      </c>
      <c r="C8" s="61"/>
      <c r="D8" s="119">
        <f>SUM(C9:C10)</f>
        <v>90000</v>
      </c>
      <c r="E8" s="127">
        <v>34129</v>
      </c>
    </row>
    <row r="9" spans="1:5" x14ac:dyDescent="0.25">
      <c r="A9" s="20"/>
      <c r="B9" s="14" t="s">
        <v>138</v>
      </c>
      <c r="C9" s="61">
        <v>90000</v>
      </c>
      <c r="D9" s="119"/>
      <c r="E9" s="127"/>
    </row>
    <row r="10" spans="1:5" x14ac:dyDescent="0.25">
      <c r="A10" s="20"/>
      <c r="B10" s="14" t="s">
        <v>11</v>
      </c>
      <c r="C10" s="61"/>
      <c r="D10" s="119"/>
      <c r="E10" s="127"/>
    </row>
    <row r="11" spans="1:5" x14ac:dyDescent="0.25">
      <c r="A11" s="20">
        <v>5021</v>
      </c>
      <c r="B11" s="14" t="s">
        <v>26</v>
      </c>
      <c r="C11" s="61"/>
      <c r="D11" s="119">
        <f>SUM(C12:C13)</f>
        <v>6885</v>
      </c>
      <c r="E11" s="128">
        <v>2611</v>
      </c>
    </row>
    <row r="12" spans="1:5" x14ac:dyDescent="0.25">
      <c r="A12" s="20"/>
      <c r="B12" s="14" t="s">
        <v>144</v>
      </c>
      <c r="C12" s="61">
        <f>SUM(0.0765*90000)</f>
        <v>6885</v>
      </c>
      <c r="D12" s="119"/>
      <c r="E12" s="128"/>
    </row>
    <row r="13" spans="1:5" x14ac:dyDescent="0.25">
      <c r="A13" s="20"/>
      <c r="B13" s="14" t="s">
        <v>146</v>
      </c>
      <c r="C13" s="61" t="s">
        <v>11</v>
      </c>
      <c r="D13" s="119"/>
      <c r="E13" s="128"/>
    </row>
    <row r="14" spans="1:5" x14ac:dyDescent="0.25">
      <c r="A14" s="20"/>
      <c r="B14" s="14"/>
      <c r="C14" s="61"/>
      <c r="D14" s="119"/>
      <c r="E14" s="128"/>
    </row>
    <row r="15" spans="1:5" x14ac:dyDescent="0.25">
      <c r="A15" s="20">
        <v>5112</v>
      </c>
      <c r="B15" s="14" t="s">
        <v>195</v>
      </c>
      <c r="C15" s="61">
        <v>500</v>
      </c>
      <c r="D15" s="119">
        <v>500</v>
      </c>
      <c r="E15" s="128">
        <v>177</v>
      </c>
    </row>
    <row r="16" spans="1:5" x14ac:dyDescent="0.25">
      <c r="A16" s="20"/>
      <c r="B16" s="14"/>
      <c r="C16" s="61"/>
      <c r="D16" s="119"/>
      <c r="E16" s="128"/>
    </row>
    <row r="17" spans="1:5" x14ac:dyDescent="0.25">
      <c r="A17" s="20">
        <v>5173</v>
      </c>
      <c r="B17" s="14" t="s">
        <v>196</v>
      </c>
      <c r="C17" s="61"/>
      <c r="D17" s="119">
        <f>SUM(C18:C19)</f>
        <v>3000</v>
      </c>
      <c r="E17" s="128">
        <v>2561</v>
      </c>
    </row>
    <row r="18" spans="1:5" x14ac:dyDescent="0.25">
      <c r="A18" s="20"/>
      <c r="B18" s="14" t="s">
        <v>197</v>
      </c>
      <c r="C18" s="61">
        <v>3000</v>
      </c>
      <c r="D18" s="119"/>
      <c r="E18" s="128"/>
    </row>
    <row r="19" spans="1:5" x14ac:dyDescent="0.25">
      <c r="A19" s="20"/>
      <c r="B19" s="14"/>
      <c r="C19" s="61"/>
      <c r="D19" s="119"/>
      <c r="E19" s="128"/>
    </row>
    <row r="20" spans="1:5" x14ac:dyDescent="0.25">
      <c r="A20" s="7">
        <v>5253</v>
      </c>
      <c r="B20" s="14" t="s">
        <v>148</v>
      </c>
      <c r="C20" s="61"/>
      <c r="D20" s="119">
        <f>SUM(C21:C22)</f>
        <v>200</v>
      </c>
      <c r="E20" s="128">
        <v>0</v>
      </c>
    </row>
    <row r="21" spans="1:5" x14ac:dyDescent="0.25">
      <c r="A21" s="7"/>
      <c r="B21" s="14" t="s">
        <v>175</v>
      </c>
      <c r="C21" s="61">
        <v>200</v>
      </c>
      <c r="D21" s="119"/>
      <c r="E21" s="128"/>
    </row>
    <row r="22" spans="1:5" x14ac:dyDescent="0.25">
      <c r="A22" s="20"/>
      <c r="B22" s="14"/>
      <c r="C22" s="61"/>
      <c r="D22" s="119"/>
      <c r="E22" s="128"/>
    </row>
    <row r="23" spans="1:5" x14ac:dyDescent="0.25">
      <c r="A23" s="20"/>
      <c r="B23" s="14"/>
      <c r="C23" s="61"/>
      <c r="D23" s="119"/>
      <c r="E23" s="128"/>
    </row>
    <row r="24" spans="1:5" x14ac:dyDescent="0.25">
      <c r="A24" s="20">
        <v>5265</v>
      </c>
      <c r="B24" s="14" t="s">
        <v>34</v>
      </c>
      <c r="C24" s="61"/>
      <c r="D24" s="119">
        <f>SUM(C25:C26)</f>
        <v>10000</v>
      </c>
      <c r="E24" s="128">
        <v>7439</v>
      </c>
    </row>
    <row r="25" spans="1:5" x14ac:dyDescent="0.25">
      <c r="A25" s="20"/>
      <c r="B25" s="14" t="s">
        <v>164</v>
      </c>
      <c r="C25" s="61">
        <v>10000</v>
      </c>
      <c r="D25" s="119"/>
      <c r="E25" s="128"/>
    </row>
    <row r="26" spans="1:5" x14ac:dyDescent="0.25">
      <c r="A26" s="20"/>
      <c r="B26" s="14" t="s">
        <v>11</v>
      </c>
      <c r="C26" s="61" t="s">
        <v>11</v>
      </c>
      <c r="D26" s="119" t="s">
        <v>11</v>
      </c>
      <c r="E26" s="128" t="s">
        <v>11</v>
      </c>
    </row>
    <row r="27" spans="1:5" x14ac:dyDescent="0.25">
      <c r="A27" s="20">
        <v>5311</v>
      </c>
      <c r="B27" s="37" t="s">
        <v>36</v>
      </c>
      <c r="C27" s="61"/>
      <c r="D27" s="119">
        <f>SUM(C27:C34)</f>
        <v>23500</v>
      </c>
      <c r="E27" s="128">
        <v>14918</v>
      </c>
    </row>
    <row r="28" spans="1:5" x14ac:dyDescent="0.25">
      <c r="A28" s="20"/>
      <c r="B28" s="14" t="s">
        <v>176</v>
      </c>
      <c r="C28" s="61">
        <v>6200</v>
      </c>
      <c r="D28" s="119" t="s">
        <v>11</v>
      </c>
      <c r="E28" s="128"/>
    </row>
    <row r="29" spans="1:5" x14ac:dyDescent="0.25">
      <c r="A29" s="20"/>
      <c r="B29" s="37" t="s">
        <v>145</v>
      </c>
      <c r="C29" s="61">
        <v>300</v>
      </c>
      <c r="D29" s="119"/>
      <c r="E29" s="128"/>
    </row>
    <row r="30" spans="1:5" x14ac:dyDescent="0.25">
      <c r="A30" s="20"/>
      <c r="B30" s="14" t="s">
        <v>11</v>
      </c>
      <c r="C30" s="61" t="s">
        <v>11</v>
      </c>
      <c r="D30" s="119"/>
      <c r="E30" s="128"/>
    </row>
    <row r="31" spans="1:5" x14ac:dyDescent="0.25">
      <c r="A31" s="20"/>
      <c r="B31" s="14" t="s">
        <v>147</v>
      </c>
      <c r="C31" s="61">
        <v>1000</v>
      </c>
      <c r="D31" s="119"/>
      <c r="E31" s="128"/>
    </row>
    <row r="32" spans="1:5" x14ac:dyDescent="0.25">
      <c r="A32" s="20"/>
      <c r="B32" s="37" t="s">
        <v>153</v>
      </c>
      <c r="C32" s="61">
        <v>7000</v>
      </c>
      <c r="D32" s="119"/>
      <c r="E32" s="128"/>
    </row>
    <row r="33" spans="1:9" x14ac:dyDescent="0.25">
      <c r="A33" s="20"/>
      <c r="B33" s="14" t="s">
        <v>198</v>
      </c>
      <c r="C33" s="61">
        <v>5000</v>
      </c>
      <c r="D33" s="119"/>
      <c r="E33" s="128"/>
    </row>
    <row r="34" spans="1:9" x14ac:dyDescent="0.25">
      <c r="A34" s="20"/>
      <c r="B34" s="14" t="s">
        <v>199</v>
      </c>
      <c r="C34" s="61">
        <v>4000</v>
      </c>
      <c r="D34" s="119"/>
      <c r="E34" s="128"/>
      <c r="I34" s="15"/>
    </row>
    <row r="35" spans="1:9" x14ac:dyDescent="0.25">
      <c r="A35" s="20"/>
      <c r="B35" s="37" t="s">
        <v>11</v>
      </c>
      <c r="C35" s="61" t="s">
        <v>11</v>
      </c>
      <c r="D35" s="119"/>
      <c r="E35" s="128"/>
      <c r="I35" s="15"/>
    </row>
    <row r="36" spans="1:9" x14ac:dyDescent="0.25">
      <c r="A36" s="20"/>
      <c r="B36" s="14"/>
      <c r="C36" s="61"/>
      <c r="D36" s="119"/>
      <c r="E36" s="128"/>
      <c r="I36" s="15"/>
    </row>
    <row r="37" spans="1:9" ht="13.8" thickBot="1" x14ac:dyDescent="0.3">
      <c r="A37" s="7"/>
      <c r="B37" s="28" t="s">
        <v>58</v>
      </c>
      <c r="C37" s="120">
        <v>4000</v>
      </c>
      <c r="D37" s="129">
        <f>SUM(D8:D36)</f>
        <v>134085</v>
      </c>
      <c r="E37" s="129">
        <f>SUM(E8:E36)</f>
        <v>61835</v>
      </c>
    </row>
    <row r="38" spans="1:9" ht="13.8" thickTop="1" x14ac:dyDescent="0.25">
      <c r="A38" s="7"/>
      <c r="B38" s="14"/>
      <c r="C38" s="61"/>
      <c r="D38" s="119"/>
      <c r="E38" s="128"/>
    </row>
    <row r="39" spans="1:9" x14ac:dyDescent="0.25">
      <c r="A39" s="7"/>
      <c r="B39" s="14" t="s">
        <v>187</v>
      </c>
      <c r="C39" s="120">
        <f>SUM(150000-119385)</f>
        <v>30615</v>
      </c>
      <c r="D39" s="119"/>
      <c r="E39" s="128"/>
    </row>
    <row r="40" spans="1:9" x14ac:dyDescent="0.25">
      <c r="A40" s="7"/>
      <c r="B40" s="14"/>
      <c r="C40" s="120"/>
      <c r="D40" s="119"/>
      <c r="E40" s="128"/>
    </row>
    <row r="41" spans="1:9" ht="26.4" x14ac:dyDescent="0.25">
      <c r="A41" s="7"/>
      <c r="B41" s="57" t="s">
        <v>200</v>
      </c>
      <c r="C41" s="130">
        <v>3616</v>
      </c>
      <c r="D41" s="119"/>
      <c r="E41" s="128"/>
    </row>
    <row r="42" spans="1:9" x14ac:dyDescent="0.25">
      <c r="A42" s="7"/>
      <c r="B42" s="14"/>
      <c r="C42" s="120"/>
      <c r="D42" s="119"/>
      <c r="E42" s="128"/>
    </row>
    <row r="43" spans="1:9" x14ac:dyDescent="0.25">
      <c r="A43" s="7"/>
      <c r="B43" s="57" t="s">
        <v>130</v>
      </c>
      <c r="C43" s="130">
        <f>SUM(150000+3616)-134085</f>
        <v>19531</v>
      </c>
      <c r="D43" s="119"/>
      <c r="E43" s="128"/>
    </row>
    <row r="44" spans="1:9" x14ac:dyDescent="0.25">
      <c r="A44" s="7"/>
      <c r="B44" s="37"/>
      <c r="C44" s="61"/>
      <c r="D44" s="119"/>
      <c r="E44" s="128"/>
    </row>
    <row r="45" spans="1:9" x14ac:dyDescent="0.25">
      <c r="A45" s="7"/>
      <c r="B45" s="106" t="s">
        <v>189</v>
      </c>
      <c r="C45" s="61"/>
      <c r="D45" s="119"/>
      <c r="E45" s="128"/>
    </row>
    <row r="46" spans="1:9" x14ac:dyDescent="0.25">
      <c r="A46" s="7"/>
      <c r="B46" s="106" t="s">
        <v>188</v>
      </c>
      <c r="C46" s="61"/>
      <c r="D46" s="119"/>
      <c r="E46" s="128"/>
    </row>
    <row r="47" spans="1:9" ht="26.4" x14ac:dyDescent="0.25">
      <c r="A47" s="7"/>
      <c r="B47" s="106" t="s">
        <v>201</v>
      </c>
      <c r="C47" s="61"/>
      <c r="D47" s="119"/>
      <c r="E47" s="128"/>
    </row>
    <row r="48" spans="1:9" x14ac:dyDescent="0.25">
      <c r="A48" s="7"/>
      <c r="B48" s="28" t="s">
        <v>57</v>
      </c>
      <c r="C48" s="61"/>
      <c r="D48" s="124">
        <f>SUM(D8:D36)</f>
        <v>134085</v>
      </c>
      <c r="E48" s="125">
        <f>SUM(E8:E36)</f>
        <v>61835</v>
      </c>
    </row>
    <row r="49" spans="1:5" x14ac:dyDescent="0.25">
      <c r="A49" s="9"/>
      <c r="B49" s="10"/>
      <c r="C49" s="116"/>
      <c r="D49" s="114"/>
      <c r="E49" s="40"/>
    </row>
  </sheetData>
  <mergeCells count="2">
    <mergeCell ref="A3:D3"/>
    <mergeCell ref="A4:D4"/>
  </mergeCells>
  <printOptions horizontalCentered="1" gridLines="1"/>
  <pageMargins left="0.75" right="0.75" top="0.75" bottom="0.75" header="0.4" footer="0.5"/>
  <pageSetup scale="86" orientation="portrait" r:id="rId1"/>
  <headerFooter alignWithMargins="0">
    <oddHeader>&amp;R&amp;"Arial,Bold"&amp;12Expenditures</oddHeader>
    <oddFooter>&amp;L&amp;8&amp;D&amp;R&amp;8Page ___ of 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D09F-2D87-4505-B677-9E4380222C1A}">
  <sheetPr>
    <pageSetUpPr fitToPage="1"/>
  </sheetPr>
  <dimension ref="A1:F42"/>
  <sheetViews>
    <sheetView zoomScaleNormal="100" workbookViewId="0">
      <selection activeCell="E8" sqref="E8:E9"/>
    </sheetView>
  </sheetViews>
  <sheetFormatPr defaultRowHeight="13.2" x14ac:dyDescent="0.25"/>
  <cols>
    <col min="1" max="1" width="11.109375" customWidth="1"/>
    <col min="2" max="2" width="50.6640625" customWidth="1"/>
    <col min="3" max="3" width="10.44140625" style="15" customWidth="1"/>
    <col min="4" max="4" width="9.5546875" style="22" customWidth="1"/>
    <col min="5" max="5" width="9.6640625" style="15" customWidth="1"/>
  </cols>
  <sheetData>
    <row r="1" spans="1:6" ht="24.6" thickBot="1" x14ac:dyDescent="0.3">
      <c r="A1" s="2" t="s">
        <v>4</v>
      </c>
      <c r="B1" s="35" t="s">
        <v>9</v>
      </c>
      <c r="C1" s="3"/>
      <c r="D1" s="36" t="s">
        <v>5</v>
      </c>
      <c r="E1" s="105" t="s">
        <v>132</v>
      </c>
    </row>
    <row r="2" spans="1:6" ht="24.6" thickBot="1" x14ac:dyDescent="0.3">
      <c r="A2" s="2" t="s">
        <v>11</v>
      </c>
      <c r="B2" s="6" t="s">
        <v>136</v>
      </c>
      <c r="C2" s="3"/>
      <c r="D2" s="36" t="s">
        <v>6</v>
      </c>
      <c r="E2" s="27" t="s">
        <v>192</v>
      </c>
      <c r="F2" s="15"/>
    </row>
    <row r="3" spans="1:6" ht="15.6" x14ac:dyDescent="0.3">
      <c r="A3" s="33"/>
      <c r="B3" s="33"/>
      <c r="C3" s="33"/>
      <c r="D3" s="33"/>
    </row>
    <row r="4" spans="1:6" ht="15.6" x14ac:dyDescent="0.3">
      <c r="A4" s="144" t="s">
        <v>131</v>
      </c>
      <c r="B4" s="146"/>
      <c r="C4" s="146"/>
      <c r="D4" s="84"/>
    </row>
    <row r="5" spans="1:6" ht="6" customHeight="1" x14ac:dyDescent="0.25"/>
    <row r="6" spans="1:6" ht="24" x14ac:dyDescent="0.25">
      <c r="A6" s="4" t="s">
        <v>0</v>
      </c>
      <c r="B6" s="1" t="s">
        <v>1</v>
      </c>
      <c r="C6" s="1" t="s">
        <v>2</v>
      </c>
      <c r="D6" s="69" t="s">
        <v>24</v>
      </c>
      <c r="E6" s="149">
        <v>45413</v>
      </c>
    </row>
    <row r="7" spans="1:6" x14ac:dyDescent="0.25">
      <c r="A7" s="13"/>
      <c r="B7" s="16"/>
      <c r="C7" s="117"/>
      <c r="D7" s="81"/>
      <c r="E7" s="39"/>
    </row>
    <row r="8" spans="1:6" x14ac:dyDescent="0.25">
      <c r="A8" s="5">
        <v>4301</v>
      </c>
      <c r="B8" s="15" t="s">
        <v>15</v>
      </c>
      <c r="C8" s="120">
        <v>1000</v>
      </c>
      <c r="D8" s="119"/>
      <c r="E8" s="121">
        <v>1043</v>
      </c>
    </row>
    <row r="9" spans="1:6" x14ac:dyDescent="0.25">
      <c r="A9" s="5"/>
      <c r="C9" s="110"/>
      <c r="D9" s="46"/>
      <c r="E9" s="111"/>
    </row>
    <row r="10" spans="1:6" x14ac:dyDescent="0.25">
      <c r="A10" s="5">
        <v>4499</v>
      </c>
      <c r="B10" s="15" t="s">
        <v>17</v>
      </c>
      <c r="C10" s="120"/>
      <c r="D10" s="119">
        <v>100000</v>
      </c>
      <c r="E10" s="121">
        <v>53053</v>
      </c>
    </row>
    <row r="11" spans="1:6" x14ac:dyDescent="0.25">
      <c r="A11" s="5"/>
      <c r="B11" s="44" t="s">
        <v>135</v>
      </c>
      <c r="C11" s="120">
        <v>100000</v>
      </c>
      <c r="D11" s="119" t="s">
        <v>11</v>
      </c>
      <c r="E11" s="121"/>
    </row>
    <row r="12" spans="1:6" x14ac:dyDescent="0.25">
      <c r="A12" s="5"/>
      <c r="B12" s="15"/>
      <c r="C12" s="120"/>
      <c r="D12" s="119"/>
      <c r="E12" s="121"/>
    </row>
    <row r="13" spans="1:6" x14ac:dyDescent="0.25">
      <c r="A13" s="5">
        <v>4552</v>
      </c>
      <c r="B13" s="15" t="s">
        <v>133</v>
      </c>
      <c r="C13" s="120"/>
      <c r="D13" s="119">
        <v>50000</v>
      </c>
      <c r="E13" s="121">
        <v>0</v>
      </c>
    </row>
    <row r="14" spans="1:6" x14ac:dyDescent="0.25">
      <c r="A14" s="5"/>
      <c r="B14" s="15" t="s">
        <v>134</v>
      </c>
      <c r="C14" s="120">
        <v>50000</v>
      </c>
      <c r="D14" s="119"/>
      <c r="E14" s="121"/>
    </row>
    <row r="15" spans="1:6" x14ac:dyDescent="0.25">
      <c r="A15" s="5"/>
      <c r="C15" s="110"/>
      <c r="D15" s="46"/>
      <c r="E15" s="111"/>
    </row>
    <row r="16" spans="1:6" x14ac:dyDescent="0.25">
      <c r="A16" s="5"/>
      <c r="C16" s="110"/>
      <c r="D16" s="46"/>
      <c r="E16" s="111"/>
    </row>
    <row r="17" spans="1:5" x14ac:dyDescent="0.25">
      <c r="A17" s="5"/>
      <c r="B17" s="15"/>
      <c r="C17" s="110"/>
      <c r="D17" s="46"/>
      <c r="E17" s="111"/>
    </row>
    <row r="18" spans="1:5" x14ac:dyDescent="0.25">
      <c r="A18" s="5"/>
      <c r="B18" s="15"/>
      <c r="C18" s="110"/>
      <c r="D18" s="46"/>
      <c r="E18" s="111"/>
    </row>
    <row r="19" spans="1:5" x14ac:dyDescent="0.25">
      <c r="A19" s="5"/>
      <c r="B19" s="15"/>
      <c r="C19" s="110"/>
      <c r="D19" s="46"/>
      <c r="E19" s="111"/>
    </row>
    <row r="20" spans="1:5" x14ac:dyDescent="0.25">
      <c r="A20" s="5"/>
      <c r="B20" s="15"/>
      <c r="C20" s="110"/>
      <c r="D20" s="46"/>
      <c r="E20" s="111"/>
    </row>
    <row r="21" spans="1:5" x14ac:dyDescent="0.25">
      <c r="A21" s="5"/>
      <c r="B21" s="44"/>
      <c r="C21" s="110"/>
      <c r="D21" s="46"/>
      <c r="E21" s="111"/>
    </row>
    <row r="22" spans="1:5" x14ac:dyDescent="0.25">
      <c r="A22" s="5"/>
      <c r="B22" s="15"/>
      <c r="C22" s="110"/>
      <c r="D22" s="46"/>
      <c r="E22" s="111"/>
    </row>
    <row r="23" spans="1:5" x14ac:dyDescent="0.25">
      <c r="A23" s="5"/>
      <c r="B23" s="15"/>
      <c r="C23" s="110"/>
      <c r="D23" s="46"/>
      <c r="E23" s="111"/>
    </row>
    <row r="24" spans="1:5" x14ac:dyDescent="0.25">
      <c r="A24" s="5"/>
      <c r="B24" s="2"/>
      <c r="C24" s="110"/>
      <c r="D24" s="46"/>
      <c r="E24" s="111"/>
    </row>
    <row r="25" spans="1:5" x14ac:dyDescent="0.25">
      <c r="A25" s="5"/>
      <c r="B25" s="15"/>
      <c r="C25" s="110"/>
      <c r="D25" s="46"/>
      <c r="E25" s="111"/>
    </row>
    <row r="26" spans="1:5" x14ac:dyDescent="0.25">
      <c r="A26" s="5"/>
      <c r="B26" s="38"/>
      <c r="C26" s="110"/>
      <c r="D26" s="46"/>
      <c r="E26" s="111"/>
    </row>
    <row r="27" spans="1:5" x14ac:dyDescent="0.25">
      <c r="A27" s="5"/>
      <c r="B27" s="15"/>
      <c r="C27" s="110"/>
      <c r="D27" s="46"/>
      <c r="E27" s="111"/>
    </row>
    <row r="28" spans="1:5" x14ac:dyDescent="0.25">
      <c r="A28" s="5"/>
      <c r="B28" s="44"/>
      <c r="C28" s="110"/>
      <c r="D28" s="46"/>
      <c r="E28" s="111"/>
    </row>
    <row r="29" spans="1:5" x14ac:dyDescent="0.25">
      <c r="A29" s="5"/>
      <c r="B29" s="15"/>
      <c r="C29" s="110"/>
      <c r="D29" s="46"/>
      <c r="E29" s="111"/>
    </row>
    <row r="30" spans="1:5" x14ac:dyDescent="0.25">
      <c r="A30" s="5"/>
      <c r="B30" s="15"/>
      <c r="C30" s="110"/>
      <c r="D30" s="46"/>
      <c r="E30" s="111"/>
    </row>
    <row r="31" spans="1:5" x14ac:dyDescent="0.25">
      <c r="A31" s="5"/>
      <c r="B31" s="15"/>
      <c r="C31" s="110"/>
      <c r="D31" s="46"/>
      <c r="E31" s="111"/>
    </row>
    <row r="32" spans="1:5" x14ac:dyDescent="0.25">
      <c r="A32" s="5"/>
      <c r="B32" s="15"/>
      <c r="C32" s="110"/>
      <c r="D32" s="46"/>
      <c r="E32" s="111"/>
    </row>
    <row r="33" spans="1:5" x14ac:dyDescent="0.25">
      <c r="A33" s="5"/>
      <c r="B33" s="15"/>
      <c r="C33" s="110"/>
      <c r="D33" s="46"/>
      <c r="E33" s="111"/>
    </row>
    <row r="34" spans="1:5" x14ac:dyDescent="0.25">
      <c r="A34" s="5"/>
      <c r="C34" s="110"/>
      <c r="D34" s="46"/>
      <c r="E34" s="111"/>
    </row>
    <row r="35" spans="1:5" x14ac:dyDescent="0.25">
      <c r="A35" s="5"/>
      <c r="B35" s="15"/>
      <c r="C35" s="110"/>
      <c r="D35" s="46"/>
      <c r="E35" s="111"/>
    </row>
    <row r="36" spans="1:5" x14ac:dyDescent="0.25">
      <c r="A36" s="5"/>
      <c r="B36" s="15"/>
      <c r="C36" s="110"/>
      <c r="D36" s="46"/>
      <c r="E36" s="111"/>
    </row>
    <row r="37" spans="1:5" x14ac:dyDescent="0.25">
      <c r="A37" s="5"/>
      <c r="B37" s="15"/>
      <c r="C37" s="110"/>
      <c r="D37" s="46"/>
      <c r="E37" s="111"/>
    </row>
    <row r="38" spans="1:5" x14ac:dyDescent="0.25">
      <c r="A38" s="5"/>
      <c r="B38" s="15"/>
      <c r="C38" s="110"/>
      <c r="D38" s="46"/>
      <c r="E38" s="111"/>
    </row>
    <row r="39" spans="1:5" x14ac:dyDescent="0.25">
      <c r="A39" s="5"/>
      <c r="B39" s="15"/>
      <c r="C39" s="110"/>
      <c r="D39" s="46"/>
      <c r="E39" s="111"/>
    </row>
    <row r="40" spans="1:5" x14ac:dyDescent="0.25">
      <c r="A40" s="5"/>
      <c r="B40" s="15"/>
      <c r="C40" s="120"/>
      <c r="D40" s="119"/>
      <c r="E40" s="121"/>
    </row>
    <row r="41" spans="1:5" x14ac:dyDescent="0.25">
      <c r="A41" s="7"/>
      <c r="B41" s="17"/>
      <c r="C41" s="61"/>
      <c r="D41" s="122"/>
      <c r="E41" s="121"/>
    </row>
    <row r="42" spans="1:5" x14ac:dyDescent="0.25">
      <c r="A42" s="9"/>
      <c r="B42" s="19"/>
      <c r="C42" s="123" t="s">
        <v>22</v>
      </c>
      <c r="D42" s="124">
        <f>SUM(D7:D41)</f>
        <v>150000</v>
      </c>
      <c r="E42" s="125">
        <f>SUM(E7:E41)</f>
        <v>54096</v>
      </c>
    </row>
  </sheetData>
  <mergeCells count="1">
    <mergeCell ref="A4:C4"/>
  </mergeCells>
  <printOptions horizontalCentered="1" gridLines="1"/>
  <pageMargins left="0.75" right="0.75" top="0.75" bottom="0.75" header="0.4" footer="0.5"/>
  <pageSetup scale="99" orientation="portrait" r:id="rId1"/>
  <headerFooter alignWithMargins="0">
    <oddHeader>&amp;R&amp;"Arial,Bold"&amp;12Revenues</oddHeader>
    <oddFooter>&amp;L&amp;8&amp;D&amp;R&amp;8Page ___   of 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opLeftCell="A15" zoomScaleNormal="100" workbookViewId="0">
      <selection activeCell="E43" sqref="E43"/>
    </sheetView>
  </sheetViews>
  <sheetFormatPr defaultRowHeight="13.2" x14ac:dyDescent="0.25"/>
  <cols>
    <col min="1" max="1" width="11.44140625" customWidth="1"/>
    <col min="2" max="2" width="50.6640625" customWidth="1"/>
    <col min="3" max="3" width="11.6640625" style="15" customWidth="1"/>
    <col min="4" max="4" width="11.6640625" style="22" customWidth="1"/>
    <col min="5" max="5" width="9.5546875" customWidth="1"/>
  </cols>
  <sheetData>
    <row r="1" spans="1:5" ht="13.8" thickBot="1" x14ac:dyDescent="0.3">
      <c r="A1" s="24" t="s">
        <v>8</v>
      </c>
      <c r="B1" s="25" t="s">
        <v>9</v>
      </c>
      <c r="C1" s="3" t="s">
        <v>11</v>
      </c>
      <c r="D1" s="21" t="s">
        <v>5</v>
      </c>
      <c r="E1" s="26">
        <v>832301</v>
      </c>
    </row>
    <row r="2" spans="1:5" ht="13.8" thickBot="1" x14ac:dyDescent="0.3">
      <c r="A2" s="2" t="s">
        <v>11</v>
      </c>
      <c r="B2" s="6" t="s">
        <v>61</v>
      </c>
      <c r="C2" s="3" t="s">
        <v>11</v>
      </c>
      <c r="D2" s="21" t="s">
        <v>7</v>
      </c>
      <c r="E2" s="27" t="s">
        <v>192</v>
      </c>
    </row>
    <row r="3" spans="1:5" ht="15.6" x14ac:dyDescent="0.3">
      <c r="A3" s="144"/>
      <c r="B3" s="144"/>
      <c r="C3" s="144"/>
      <c r="D3" s="144"/>
      <c r="E3" s="22"/>
    </row>
    <row r="4" spans="1:5" ht="15.6" x14ac:dyDescent="0.3">
      <c r="A4" s="144" t="s">
        <v>67</v>
      </c>
      <c r="B4" s="146"/>
      <c r="C4" s="146"/>
      <c r="D4" s="146"/>
    </row>
    <row r="5" spans="1:5" ht="6" customHeight="1" x14ac:dyDescent="0.25"/>
    <row r="6" spans="1:5" ht="34.799999999999997" x14ac:dyDescent="0.25">
      <c r="A6" s="4" t="s">
        <v>0</v>
      </c>
      <c r="B6" s="1" t="s">
        <v>1</v>
      </c>
      <c r="C6" s="1" t="s">
        <v>2</v>
      </c>
      <c r="D6" s="23" t="s">
        <v>3</v>
      </c>
      <c r="E6" s="34" t="s">
        <v>226</v>
      </c>
    </row>
    <row r="7" spans="1:5" x14ac:dyDescent="0.25">
      <c r="A7" s="11"/>
      <c r="B7" s="12"/>
      <c r="C7" s="132"/>
      <c r="D7" s="133"/>
      <c r="E7" s="132"/>
    </row>
    <row r="8" spans="1:5" x14ac:dyDescent="0.25">
      <c r="A8" s="7">
        <v>5012</v>
      </c>
      <c r="B8" s="14" t="s">
        <v>88</v>
      </c>
      <c r="C8" s="127" t="s">
        <v>11</v>
      </c>
      <c r="D8" s="127">
        <f>SUM(C9)</f>
        <v>10000</v>
      </c>
      <c r="E8" s="127">
        <v>8850</v>
      </c>
    </row>
    <row r="9" spans="1:5" x14ac:dyDescent="0.25">
      <c r="A9" s="7"/>
      <c r="B9" s="14" t="s">
        <v>140</v>
      </c>
      <c r="C9" s="127">
        <v>10000</v>
      </c>
      <c r="D9" s="127"/>
      <c r="E9" s="127"/>
    </row>
    <row r="10" spans="1:5" x14ac:dyDescent="0.25">
      <c r="A10" s="7"/>
      <c r="B10" s="14" t="s">
        <v>11</v>
      </c>
      <c r="C10" s="127"/>
      <c r="D10" s="127"/>
      <c r="E10" s="127"/>
    </row>
    <row r="11" spans="1:5" x14ac:dyDescent="0.25">
      <c r="A11" s="7">
        <v>5021</v>
      </c>
      <c r="B11" s="14" t="s">
        <v>26</v>
      </c>
      <c r="C11" s="127" t="s">
        <v>11</v>
      </c>
      <c r="D11" s="127">
        <f>SUM(C12)</f>
        <v>765</v>
      </c>
      <c r="E11" s="127">
        <v>677</v>
      </c>
    </row>
    <row r="12" spans="1:5" x14ac:dyDescent="0.25">
      <c r="A12" s="7"/>
      <c r="B12" s="14" t="s">
        <v>203</v>
      </c>
      <c r="C12" s="127">
        <f>SUM(0.0765*10000)</f>
        <v>765</v>
      </c>
      <c r="D12" s="127"/>
      <c r="E12" s="127"/>
    </row>
    <row r="13" spans="1:5" x14ac:dyDescent="0.25">
      <c r="A13" s="7"/>
      <c r="B13" s="14"/>
      <c r="C13" s="127"/>
      <c r="D13" s="127"/>
      <c r="E13" s="127"/>
    </row>
    <row r="14" spans="1:5" x14ac:dyDescent="0.25">
      <c r="A14" s="7"/>
      <c r="B14" s="14"/>
      <c r="C14" s="104"/>
      <c r="D14" s="119"/>
      <c r="E14" s="128"/>
    </row>
    <row r="15" spans="1:5" x14ac:dyDescent="0.25">
      <c r="A15" s="7">
        <v>5112</v>
      </c>
      <c r="B15" s="14" t="s">
        <v>27</v>
      </c>
      <c r="C15" s="120" t="s">
        <v>11</v>
      </c>
      <c r="D15" s="119">
        <f>SUM(C16)</f>
        <v>1500</v>
      </c>
      <c r="E15" s="128">
        <v>1423</v>
      </c>
    </row>
    <row r="16" spans="1:5" x14ac:dyDescent="0.25">
      <c r="A16" s="7"/>
      <c r="B16" s="14" t="s">
        <v>105</v>
      </c>
      <c r="C16" s="120">
        <v>1500</v>
      </c>
      <c r="D16" s="119"/>
      <c r="E16" s="128"/>
    </row>
    <row r="17" spans="1:10" x14ac:dyDescent="0.25">
      <c r="A17" s="7"/>
      <c r="B17" s="14"/>
      <c r="C17" s="120"/>
      <c r="D17" s="119"/>
      <c r="E17" s="128"/>
      <c r="I17" s="41"/>
      <c r="J17" s="42"/>
    </row>
    <row r="18" spans="1:10" x14ac:dyDescent="0.25">
      <c r="A18" s="7">
        <v>5171</v>
      </c>
      <c r="B18" s="14" t="s">
        <v>30</v>
      </c>
      <c r="C18" s="120" t="s">
        <v>11</v>
      </c>
      <c r="D18" s="119">
        <v>5000</v>
      </c>
      <c r="E18" s="128">
        <v>0</v>
      </c>
      <c r="I18" s="41"/>
      <c r="J18" s="42"/>
    </row>
    <row r="19" spans="1:10" x14ac:dyDescent="0.25">
      <c r="A19" s="7"/>
      <c r="B19" s="14" t="s">
        <v>204</v>
      </c>
      <c r="C19" s="120"/>
      <c r="D19" s="119" t="s">
        <v>11</v>
      </c>
      <c r="E19" s="128"/>
      <c r="I19" s="41"/>
      <c r="J19" s="42"/>
    </row>
    <row r="20" spans="1:10" x14ac:dyDescent="0.25">
      <c r="A20" s="7"/>
      <c r="B20" s="14"/>
      <c r="C20" s="120"/>
      <c r="D20" s="119"/>
      <c r="E20" s="128"/>
      <c r="I20" s="41"/>
      <c r="J20" s="42"/>
    </row>
    <row r="21" spans="1:10" x14ac:dyDescent="0.25">
      <c r="A21" s="7">
        <v>5173</v>
      </c>
      <c r="B21" s="14" t="s">
        <v>31</v>
      </c>
      <c r="C21" s="120" t="s">
        <v>11</v>
      </c>
      <c r="D21" s="119">
        <v>2000</v>
      </c>
      <c r="E21" s="128">
        <v>780</v>
      </c>
      <c r="I21" s="41"/>
      <c r="J21" s="43"/>
    </row>
    <row r="22" spans="1:10" x14ac:dyDescent="0.25">
      <c r="A22" s="7"/>
      <c r="B22" s="14"/>
      <c r="C22" s="120"/>
      <c r="D22" s="119"/>
      <c r="E22" s="128"/>
      <c r="I22" s="41"/>
      <c r="J22" s="42"/>
    </row>
    <row r="23" spans="1:10" x14ac:dyDescent="0.25">
      <c r="A23" s="7">
        <v>5232</v>
      </c>
      <c r="B23" s="14" t="s">
        <v>32</v>
      </c>
      <c r="C23" s="120" t="s">
        <v>11</v>
      </c>
      <c r="D23" s="119">
        <f>SUM(C25:C27)</f>
        <v>0</v>
      </c>
      <c r="E23" s="128">
        <v>0</v>
      </c>
      <c r="I23" s="41"/>
      <c r="J23" s="42"/>
    </row>
    <row r="24" spans="1:10" x14ac:dyDescent="0.25">
      <c r="A24" s="7"/>
      <c r="B24" s="14" t="s">
        <v>42</v>
      </c>
      <c r="C24" s="120"/>
      <c r="D24" s="119"/>
      <c r="E24" s="128"/>
      <c r="I24" s="41"/>
      <c r="J24" s="42"/>
    </row>
    <row r="25" spans="1:10" x14ac:dyDescent="0.25">
      <c r="A25" s="7"/>
      <c r="B25" s="14"/>
      <c r="C25" s="120"/>
      <c r="D25" s="119"/>
      <c r="E25" s="128"/>
      <c r="I25" s="41"/>
      <c r="J25" s="42"/>
    </row>
    <row r="26" spans="1:10" x14ac:dyDescent="0.25">
      <c r="A26" s="7">
        <v>5253</v>
      </c>
      <c r="B26" s="14" t="s">
        <v>148</v>
      </c>
      <c r="C26" s="120" t="s">
        <v>11</v>
      </c>
      <c r="D26" s="119">
        <v>1200</v>
      </c>
      <c r="E26" s="128">
        <v>0</v>
      </c>
    </row>
    <row r="27" spans="1:10" x14ac:dyDescent="0.25">
      <c r="A27" s="7"/>
      <c r="B27" s="14" t="s">
        <v>175</v>
      </c>
      <c r="C27" s="120"/>
      <c r="D27" s="119"/>
      <c r="E27" s="128"/>
    </row>
    <row r="28" spans="1:10" x14ac:dyDescent="0.25">
      <c r="A28" s="7"/>
      <c r="B28" s="14"/>
      <c r="C28" s="120"/>
      <c r="D28" s="119"/>
      <c r="E28" s="128"/>
    </row>
    <row r="29" spans="1:10" x14ac:dyDescent="0.25">
      <c r="A29" s="7">
        <v>5265</v>
      </c>
      <c r="B29" s="14" t="s">
        <v>34</v>
      </c>
      <c r="D29" s="119">
        <f>SUM(C30:C32)</f>
        <v>10000</v>
      </c>
      <c r="E29" s="128">
        <v>9297</v>
      </c>
    </row>
    <row r="30" spans="1:10" x14ac:dyDescent="0.25">
      <c r="A30" s="7"/>
      <c r="B30" s="14" t="s">
        <v>205</v>
      </c>
      <c r="C30" s="120">
        <f>SUM(32000)*0.15</f>
        <v>4800</v>
      </c>
      <c r="D30" s="119"/>
      <c r="E30" s="120"/>
    </row>
    <row r="31" spans="1:10" x14ac:dyDescent="0.25">
      <c r="A31" s="7"/>
      <c r="B31" s="14" t="s">
        <v>44</v>
      </c>
      <c r="C31" s="120">
        <v>5200</v>
      </c>
      <c r="D31" s="119"/>
      <c r="E31" s="128"/>
    </row>
    <row r="32" spans="1:10" x14ac:dyDescent="0.25">
      <c r="A32" s="7"/>
      <c r="B32" s="14"/>
      <c r="C32" s="120"/>
      <c r="D32" s="119"/>
      <c r="E32" s="128"/>
    </row>
    <row r="33" spans="1:5" x14ac:dyDescent="0.25">
      <c r="A33" s="7"/>
      <c r="B33" s="14"/>
      <c r="C33" s="120"/>
      <c r="D33" s="119"/>
      <c r="E33" s="128"/>
    </row>
    <row r="34" spans="1:5" x14ac:dyDescent="0.25">
      <c r="A34" s="7">
        <v>5311</v>
      </c>
      <c r="B34" s="14" t="s">
        <v>36</v>
      </c>
      <c r="C34" s="119"/>
      <c r="D34" s="119">
        <f>SUM(C35:C36)</f>
        <v>14500</v>
      </c>
      <c r="E34" s="128">
        <v>5324</v>
      </c>
    </row>
    <row r="35" spans="1:5" ht="26.4" x14ac:dyDescent="0.25">
      <c r="A35" s="7"/>
      <c r="B35" s="37" t="s">
        <v>206</v>
      </c>
      <c r="C35" s="120">
        <v>5500</v>
      </c>
      <c r="E35" s="128"/>
    </row>
    <row r="36" spans="1:5" x14ac:dyDescent="0.25">
      <c r="A36" s="7"/>
      <c r="B36" s="14" t="s">
        <v>207</v>
      </c>
      <c r="C36" s="120">
        <v>9000</v>
      </c>
      <c r="E36" s="128"/>
    </row>
    <row r="37" spans="1:5" x14ac:dyDescent="0.25">
      <c r="A37" s="7"/>
      <c r="B37" s="14"/>
      <c r="C37" s="120"/>
      <c r="D37" s="119"/>
      <c r="E37" s="128"/>
    </row>
    <row r="38" spans="1:5" x14ac:dyDescent="0.25">
      <c r="A38" s="7">
        <v>5351</v>
      </c>
      <c r="B38" s="14" t="s">
        <v>37</v>
      </c>
      <c r="C38" s="120"/>
      <c r="D38" s="119">
        <f>SUM(C39:C40)</f>
        <v>5500</v>
      </c>
      <c r="E38" s="128">
        <v>5651</v>
      </c>
    </row>
    <row r="39" spans="1:5" x14ac:dyDescent="0.25">
      <c r="A39" s="7"/>
      <c r="B39" s="14" t="s">
        <v>70</v>
      </c>
      <c r="C39" s="120">
        <v>3500</v>
      </c>
      <c r="D39" s="119"/>
      <c r="E39" s="128"/>
    </row>
    <row r="40" spans="1:5" x14ac:dyDescent="0.25">
      <c r="A40" s="7"/>
      <c r="B40" s="14" t="s">
        <v>106</v>
      </c>
      <c r="C40" s="120">
        <v>2000</v>
      </c>
      <c r="D40" s="119"/>
      <c r="E40" s="128"/>
    </row>
    <row r="41" spans="1:5" x14ac:dyDescent="0.25">
      <c r="A41" s="7"/>
      <c r="B41" s="14"/>
      <c r="C41" s="120"/>
      <c r="D41" s="119"/>
      <c r="E41" s="128"/>
    </row>
    <row r="42" spans="1:5" x14ac:dyDescent="0.25">
      <c r="A42" s="7"/>
      <c r="B42" s="14"/>
      <c r="C42" s="120"/>
      <c r="D42" s="119"/>
      <c r="E42" s="128"/>
    </row>
    <row r="43" spans="1:5" x14ac:dyDescent="0.25">
      <c r="A43" s="7">
        <v>5352</v>
      </c>
      <c r="B43" s="14" t="s">
        <v>68</v>
      </c>
      <c r="C43" s="120"/>
      <c r="D43" s="119">
        <f>SUM(C44)</f>
        <v>4000</v>
      </c>
      <c r="E43" s="128">
        <v>2634</v>
      </c>
    </row>
    <row r="44" spans="1:5" x14ac:dyDescent="0.25">
      <c r="A44" s="7"/>
      <c r="B44" s="14" t="s">
        <v>69</v>
      </c>
      <c r="C44" s="120">
        <v>4000</v>
      </c>
      <c r="D44" s="119"/>
      <c r="E44" s="128"/>
    </row>
    <row r="45" spans="1:5" x14ac:dyDescent="0.25">
      <c r="A45" s="7"/>
      <c r="B45" s="14"/>
      <c r="C45" s="120"/>
      <c r="D45" s="119"/>
      <c r="E45" s="128"/>
    </row>
    <row r="46" spans="1:5" x14ac:dyDescent="0.25">
      <c r="A46" s="20">
        <v>5553</v>
      </c>
      <c r="B46" s="14" t="s">
        <v>39</v>
      </c>
      <c r="C46" s="120"/>
      <c r="D46" s="119"/>
      <c r="E46" s="128"/>
    </row>
    <row r="47" spans="1:5" x14ac:dyDescent="0.25">
      <c r="A47" s="20"/>
      <c r="B47" s="14" t="s">
        <v>79</v>
      </c>
      <c r="C47" s="120"/>
      <c r="D47" s="119"/>
      <c r="E47" s="128"/>
    </row>
    <row r="48" spans="1:5" x14ac:dyDescent="0.25">
      <c r="A48" s="20"/>
      <c r="B48" s="14"/>
      <c r="C48" s="120"/>
      <c r="D48" s="119"/>
      <c r="E48" s="128"/>
    </row>
    <row r="49" spans="1:5" x14ac:dyDescent="0.25">
      <c r="A49" s="7">
        <v>5650</v>
      </c>
      <c r="B49" s="14" t="s">
        <v>208</v>
      </c>
      <c r="C49" s="120"/>
      <c r="D49" s="119">
        <f>SUM(C50)</f>
        <v>20000</v>
      </c>
      <c r="E49" s="128"/>
    </row>
    <row r="50" spans="1:5" x14ac:dyDescent="0.25">
      <c r="A50" s="7"/>
      <c r="B50" s="14" t="s">
        <v>209</v>
      </c>
      <c r="C50" s="120">
        <v>20000</v>
      </c>
      <c r="D50" s="119"/>
      <c r="E50" s="128"/>
    </row>
    <row r="51" spans="1:5" x14ac:dyDescent="0.25">
      <c r="A51" s="7"/>
      <c r="B51" s="14"/>
      <c r="C51" s="120"/>
      <c r="D51" s="119"/>
      <c r="E51" s="128"/>
    </row>
    <row r="52" spans="1:5" x14ac:dyDescent="0.25">
      <c r="A52" s="7">
        <v>5561</v>
      </c>
      <c r="B52" s="14" t="s">
        <v>40</v>
      </c>
      <c r="C52" s="120"/>
      <c r="D52" s="119"/>
      <c r="E52" s="128"/>
    </row>
    <row r="53" spans="1:5" x14ac:dyDescent="0.25">
      <c r="A53" s="7"/>
      <c r="B53" s="14" t="s">
        <v>79</v>
      </c>
      <c r="C53" s="120"/>
      <c r="D53" s="119"/>
      <c r="E53" s="128"/>
    </row>
    <row r="54" spans="1:5" x14ac:dyDescent="0.25">
      <c r="A54" s="7"/>
      <c r="B54" s="14"/>
      <c r="C54" s="120"/>
      <c r="D54" s="119"/>
      <c r="E54" s="128"/>
    </row>
    <row r="55" spans="1:5" x14ac:dyDescent="0.25">
      <c r="A55" s="7"/>
      <c r="B55" s="14"/>
      <c r="C55" s="120"/>
      <c r="D55" s="119"/>
      <c r="E55" s="127"/>
    </row>
    <row r="56" spans="1:5" ht="13.8" thickBot="1" x14ac:dyDescent="0.3">
      <c r="A56" s="7"/>
      <c r="B56" s="28" t="s">
        <v>58</v>
      </c>
      <c r="C56" s="120"/>
      <c r="D56" s="129">
        <f>SUM(D8:D55)</f>
        <v>74465</v>
      </c>
      <c r="E56" s="129">
        <f>SUM(E15:E55)</f>
        <v>25109</v>
      </c>
    </row>
    <row r="57" spans="1:5" ht="13.8" thickTop="1" x14ac:dyDescent="0.25">
      <c r="A57" s="7"/>
      <c r="B57" s="14"/>
      <c r="C57" s="120"/>
      <c r="D57" s="119"/>
      <c r="E57" s="127"/>
    </row>
    <row r="58" spans="1:5" x14ac:dyDescent="0.25">
      <c r="A58" s="7"/>
      <c r="B58" s="56" t="s">
        <v>11</v>
      </c>
      <c r="C58" s="130" t="s">
        <v>11</v>
      </c>
      <c r="D58" s="119"/>
      <c r="E58" s="127"/>
    </row>
    <row r="59" spans="1:5" x14ac:dyDescent="0.25">
      <c r="A59" s="7"/>
      <c r="B59" s="14"/>
      <c r="C59" s="120"/>
      <c r="D59" s="119"/>
      <c r="E59" s="127"/>
    </row>
    <row r="60" spans="1:5" x14ac:dyDescent="0.25">
      <c r="A60" s="7"/>
      <c r="B60" s="14" t="s">
        <v>210</v>
      </c>
      <c r="C60" s="120">
        <f>SUM(35500-74465)</f>
        <v>-38965</v>
      </c>
      <c r="D60" s="119"/>
      <c r="E60" s="127"/>
    </row>
    <row r="61" spans="1:5" x14ac:dyDescent="0.25">
      <c r="A61" s="7"/>
      <c r="B61" s="14"/>
      <c r="C61" s="120"/>
      <c r="D61" s="119"/>
      <c r="E61" s="127"/>
    </row>
    <row r="62" spans="1:5" ht="26.4" x14ac:dyDescent="0.25">
      <c r="A62" s="7"/>
      <c r="B62" s="57" t="s">
        <v>200</v>
      </c>
      <c r="C62" s="130">
        <v>111130</v>
      </c>
      <c r="D62" s="119"/>
      <c r="E62" s="127"/>
    </row>
    <row r="63" spans="1:5" x14ac:dyDescent="0.25">
      <c r="A63" s="7"/>
      <c r="B63" s="14"/>
      <c r="C63" s="120"/>
      <c r="D63" s="119"/>
      <c r="E63" s="127"/>
    </row>
    <row r="64" spans="1:5" ht="25.5" customHeight="1" x14ac:dyDescent="0.25">
      <c r="A64" s="9"/>
      <c r="B64" s="57" t="s">
        <v>130</v>
      </c>
      <c r="C64" s="130">
        <f>SUM(35500+111130)-74465</f>
        <v>72165</v>
      </c>
      <c r="D64" s="123"/>
      <c r="E64" s="134"/>
    </row>
    <row r="65" spans="2:5" x14ac:dyDescent="0.25">
      <c r="B65" s="15"/>
      <c r="E65" s="15"/>
    </row>
  </sheetData>
  <mergeCells count="2">
    <mergeCell ref="A3:D3"/>
    <mergeCell ref="A4:D4"/>
  </mergeCells>
  <printOptions horizontalCentered="1" gridLines="1"/>
  <pageMargins left="0.75" right="0.75" top="0.75" bottom="0.75" header="0.4" footer="0.5"/>
  <pageSetup scale="72" orientation="portrait" r:id="rId1"/>
  <headerFooter alignWithMargins="0">
    <oddHeader>&amp;R&amp;"Arial,Bold"&amp;12Expenditures</oddHeader>
    <oddFooter>&amp;L&amp;8&amp;D&amp;R&amp;8Page ___ of 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workbookViewId="0">
      <selection activeCell="B25" sqref="B25"/>
    </sheetView>
  </sheetViews>
  <sheetFormatPr defaultRowHeight="13.2" x14ac:dyDescent="0.25"/>
  <cols>
    <col min="1" max="1" width="11.109375" customWidth="1"/>
    <col min="2" max="2" width="36.6640625" customWidth="1"/>
    <col min="3" max="3" width="13.6640625" style="22" customWidth="1"/>
    <col min="4" max="4" width="16" customWidth="1"/>
  </cols>
  <sheetData>
    <row r="1" spans="1:4" ht="13.8" thickBot="1" x14ac:dyDescent="0.3">
      <c r="A1" s="24" t="s">
        <v>4</v>
      </c>
      <c r="B1" s="25" t="s">
        <v>9</v>
      </c>
      <c r="C1" s="21" t="s">
        <v>5</v>
      </c>
      <c r="D1" s="30" t="s">
        <v>62</v>
      </c>
    </row>
    <row r="2" spans="1:4" ht="13.8" thickBot="1" x14ac:dyDescent="0.3">
      <c r="A2" s="24" t="s">
        <v>11</v>
      </c>
      <c r="B2" s="31" t="s">
        <v>61</v>
      </c>
      <c r="C2" s="21" t="s">
        <v>6</v>
      </c>
      <c r="D2" s="27" t="s">
        <v>192</v>
      </c>
    </row>
    <row r="3" spans="1:4" ht="15.6" x14ac:dyDescent="0.3">
      <c r="A3" s="144"/>
      <c r="B3" s="144"/>
      <c r="C3" s="144"/>
      <c r="D3" s="22"/>
    </row>
    <row r="4" spans="1:4" ht="15.6" x14ac:dyDescent="0.3">
      <c r="A4" s="144" t="s">
        <v>63</v>
      </c>
      <c r="B4" s="146"/>
      <c r="C4" s="146"/>
    </row>
    <row r="5" spans="1:4" ht="6" customHeight="1" x14ac:dyDescent="0.25"/>
    <row r="6" spans="1:4" ht="23.4" x14ac:dyDescent="0.25">
      <c r="A6" s="4" t="s">
        <v>0</v>
      </c>
      <c r="B6" s="1" t="s">
        <v>1</v>
      </c>
      <c r="C6" s="23" t="s">
        <v>24</v>
      </c>
      <c r="D6" s="34" t="s">
        <v>226</v>
      </c>
    </row>
    <row r="7" spans="1:4" x14ac:dyDescent="0.25">
      <c r="A7" s="13"/>
      <c r="B7" s="16"/>
      <c r="C7" s="80"/>
      <c r="D7" s="81"/>
    </row>
    <row r="8" spans="1:4" x14ac:dyDescent="0.25">
      <c r="A8" s="20"/>
      <c r="B8" s="17"/>
      <c r="C8" s="46"/>
      <c r="D8" s="39"/>
    </row>
    <row r="9" spans="1:4" x14ac:dyDescent="0.25">
      <c r="A9" s="7"/>
      <c r="B9" s="17"/>
      <c r="C9" s="119"/>
      <c r="D9" s="55"/>
    </row>
    <row r="10" spans="1:4" x14ac:dyDescent="0.25">
      <c r="A10" s="7">
        <v>4301</v>
      </c>
      <c r="B10" s="18" t="s">
        <v>64</v>
      </c>
      <c r="C10" s="119">
        <v>500</v>
      </c>
      <c r="D10" s="121">
        <v>1629</v>
      </c>
    </row>
    <row r="11" spans="1:4" x14ac:dyDescent="0.25">
      <c r="A11" s="7"/>
      <c r="B11" s="17"/>
      <c r="C11" s="119"/>
      <c r="D11" s="121"/>
    </row>
    <row r="12" spans="1:4" x14ac:dyDescent="0.25">
      <c r="A12" s="7">
        <v>4599</v>
      </c>
      <c r="B12" s="18" t="s">
        <v>65</v>
      </c>
      <c r="C12" s="119">
        <v>3000</v>
      </c>
      <c r="D12" s="121">
        <v>25000</v>
      </c>
    </row>
    <row r="13" spans="1:4" x14ac:dyDescent="0.25">
      <c r="A13" s="7"/>
      <c r="B13" s="18" t="s">
        <v>86</v>
      </c>
      <c r="C13" s="119"/>
      <c r="D13" s="121"/>
    </row>
    <row r="14" spans="1:4" ht="27.6" customHeight="1" x14ac:dyDescent="0.25">
      <c r="A14" s="20" t="s">
        <v>11</v>
      </c>
      <c r="B14" s="131" t="s">
        <v>202</v>
      </c>
      <c r="C14" s="119" t="s">
        <v>11</v>
      </c>
      <c r="D14" s="121" t="s">
        <v>11</v>
      </c>
    </row>
    <row r="15" spans="1:4" x14ac:dyDescent="0.25">
      <c r="A15" s="7">
        <v>4816</v>
      </c>
      <c r="B15" s="131" t="s">
        <v>66</v>
      </c>
      <c r="C15" s="119">
        <v>25000</v>
      </c>
      <c r="D15" s="121">
        <v>21072</v>
      </c>
    </row>
    <row r="16" spans="1:4" x14ac:dyDescent="0.25">
      <c r="A16" s="5"/>
      <c r="B16" s="18" t="s">
        <v>87</v>
      </c>
      <c r="C16" s="119"/>
      <c r="D16" s="121"/>
    </row>
    <row r="17" spans="1:5" x14ac:dyDescent="0.25">
      <c r="A17" s="5"/>
      <c r="C17" s="119"/>
      <c r="D17" s="121"/>
    </row>
    <row r="18" spans="1:5" x14ac:dyDescent="0.25">
      <c r="A18" s="5">
        <v>4819</v>
      </c>
      <c r="B18" s="18" t="s">
        <v>104</v>
      </c>
      <c r="C18" s="119">
        <v>0</v>
      </c>
      <c r="D18" s="121">
        <v>762</v>
      </c>
    </row>
    <row r="19" spans="1:5" x14ac:dyDescent="0.25">
      <c r="A19" s="7"/>
      <c r="B19" s="17"/>
      <c r="C19" s="122"/>
      <c r="D19" s="121"/>
    </row>
    <row r="20" spans="1:5" x14ac:dyDescent="0.25">
      <c r="A20" s="7">
        <v>4901</v>
      </c>
      <c r="B20" s="18" t="s">
        <v>110</v>
      </c>
      <c r="C20" s="119">
        <v>7000</v>
      </c>
      <c r="D20" s="121">
        <v>7002</v>
      </c>
    </row>
    <row r="21" spans="1:5" x14ac:dyDescent="0.25">
      <c r="A21" s="7"/>
      <c r="B21" s="18"/>
      <c r="C21" s="119"/>
      <c r="D21" s="121"/>
    </row>
    <row r="22" spans="1:5" x14ac:dyDescent="0.25">
      <c r="A22" s="7">
        <v>4959</v>
      </c>
      <c r="B22" s="18" t="s">
        <v>139</v>
      </c>
      <c r="C22" s="119">
        <v>0</v>
      </c>
      <c r="D22" s="121">
        <v>0</v>
      </c>
    </row>
    <row r="23" spans="1:5" x14ac:dyDescent="0.25">
      <c r="A23" s="7"/>
      <c r="B23" s="18"/>
      <c r="C23" s="119"/>
      <c r="D23" s="121"/>
    </row>
    <row r="24" spans="1:5" x14ac:dyDescent="0.25">
      <c r="A24" s="7"/>
      <c r="B24" s="18"/>
      <c r="C24" s="122"/>
      <c r="D24" s="121"/>
    </row>
    <row r="25" spans="1:5" x14ac:dyDescent="0.25">
      <c r="A25" s="7"/>
      <c r="B25" s="18"/>
      <c r="C25" s="122"/>
      <c r="D25" s="121"/>
    </row>
    <row r="26" spans="1:5" x14ac:dyDescent="0.25">
      <c r="A26" s="7"/>
      <c r="B26" s="18"/>
      <c r="C26" s="122"/>
      <c r="D26" s="121"/>
    </row>
    <row r="27" spans="1:5" x14ac:dyDescent="0.25">
      <c r="A27" s="7"/>
      <c r="B27" s="18"/>
      <c r="C27" s="122"/>
      <c r="D27" s="121"/>
    </row>
    <row r="28" spans="1:5" x14ac:dyDescent="0.25">
      <c r="A28" s="7"/>
      <c r="B28" s="17"/>
      <c r="C28" s="122"/>
      <c r="D28" s="121"/>
      <c r="E28" s="38"/>
    </row>
    <row r="29" spans="1:5" x14ac:dyDescent="0.25">
      <c r="A29" s="9"/>
      <c r="B29" s="19"/>
      <c r="C29" s="124">
        <f>SUM(C10:C28)</f>
        <v>35500</v>
      </c>
      <c r="D29" s="125">
        <f>SUM(D10:D28)</f>
        <v>55465</v>
      </c>
    </row>
  </sheetData>
  <mergeCells count="2">
    <mergeCell ref="A3:C3"/>
    <mergeCell ref="A4:C4"/>
  </mergeCells>
  <printOptions horizontalCentered="1" gridLines="1"/>
  <pageMargins left="0.75" right="0.75" top="0.75" bottom="0.75" header="0.4" footer="0.5"/>
  <pageSetup orientation="portrait" r:id="rId1"/>
  <headerFooter alignWithMargins="0">
    <oddHeader>&amp;R&amp;"Arial,Bold"&amp;12Revenues</oddHeader>
    <oddFooter>&amp;L&amp;8&amp;D&amp;R&amp;8Page ___   of 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0"/>
  <sheetViews>
    <sheetView topLeftCell="A61" zoomScaleNormal="100" workbookViewId="0">
      <selection activeCell="E87" sqref="E87"/>
    </sheetView>
  </sheetViews>
  <sheetFormatPr defaultRowHeight="13.2" x14ac:dyDescent="0.25"/>
  <cols>
    <col min="1" max="1" width="11.44140625" customWidth="1"/>
    <col min="2" max="2" width="50.6640625" customWidth="1"/>
    <col min="3" max="3" width="9.6640625" style="15" customWidth="1"/>
    <col min="4" max="4" width="10.5546875" style="22" customWidth="1"/>
    <col min="5" max="5" width="11" style="15" customWidth="1"/>
  </cols>
  <sheetData>
    <row r="1" spans="1:6" ht="24.6" thickBot="1" x14ac:dyDescent="0.3">
      <c r="A1" s="24" t="s">
        <v>8</v>
      </c>
      <c r="B1" s="25" t="s">
        <v>9</v>
      </c>
      <c r="C1" s="3" t="s">
        <v>11</v>
      </c>
      <c r="D1" s="36" t="s">
        <v>5</v>
      </c>
      <c r="E1" s="26">
        <v>832001</v>
      </c>
    </row>
    <row r="2" spans="1:6" ht="13.8" thickBot="1" x14ac:dyDescent="0.3">
      <c r="A2" s="2" t="s">
        <v>11</v>
      </c>
      <c r="B2" s="6"/>
      <c r="C2" s="3" t="s">
        <v>11</v>
      </c>
      <c r="D2" s="36" t="s">
        <v>7</v>
      </c>
      <c r="E2" s="27" t="s">
        <v>192</v>
      </c>
      <c r="F2" s="15"/>
    </row>
    <row r="3" spans="1:6" ht="15.6" x14ac:dyDescent="0.3">
      <c r="A3" s="144"/>
      <c r="B3" s="144"/>
      <c r="C3" s="144"/>
      <c r="D3" s="144"/>
      <c r="E3" s="22"/>
    </row>
    <row r="4" spans="1:6" ht="15.6" x14ac:dyDescent="0.3">
      <c r="A4" s="144" t="s">
        <v>60</v>
      </c>
      <c r="B4" s="145"/>
      <c r="C4" s="145"/>
      <c r="D4" s="145"/>
    </row>
    <row r="5" spans="1:6" ht="6" customHeight="1" x14ac:dyDescent="0.25">
      <c r="A5" s="15"/>
      <c r="B5" s="15"/>
    </row>
    <row r="6" spans="1:6" ht="34.799999999999997" x14ac:dyDescent="0.25">
      <c r="A6" s="4" t="s">
        <v>0</v>
      </c>
      <c r="B6" s="1" t="s">
        <v>1</v>
      </c>
      <c r="C6" s="1" t="s">
        <v>2</v>
      </c>
      <c r="D6" s="23" t="s">
        <v>3</v>
      </c>
      <c r="E6" s="34" t="s">
        <v>167</v>
      </c>
    </row>
    <row r="7" spans="1:6" x14ac:dyDescent="0.25">
      <c r="A7" s="11"/>
      <c r="B7" s="12"/>
      <c r="C7" s="126"/>
      <c r="D7" s="54"/>
      <c r="E7" s="55"/>
    </row>
    <row r="8" spans="1:6" x14ac:dyDescent="0.25">
      <c r="A8" s="20">
        <v>5301</v>
      </c>
      <c r="B8" s="14" t="s">
        <v>35</v>
      </c>
      <c r="C8" s="61"/>
      <c r="D8" s="119">
        <f>SUM(C9:C10)</f>
        <v>700</v>
      </c>
      <c r="E8" s="128">
        <v>141</v>
      </c>
    </row>
    <row r="9" spans="1:6" x14ac:dyDescent="0.25">
      <c r="A9" s="20"/>
      <c r="B9" s="14" t="s">
        <v>45</v>
      </c>
      <c r="C9" s="61">
        <v>700</v>
      </c>
      <c r="D9" s="119"/>
      <c r="E9" s="128"/>
    </row>
    <row r="10" spans="1:6" x14ac:dyDescent="0.25">
      <c r="A10" s="20"/>
      <c r="B10" s="14" t="s">
        <v>11</v>
      </c>
      <c r="C10" s="61" t="s">
        <v>11</v>
      </c>
      <c r="D10" s="119"/>
      <c r="E10" s="128"/>
    </row>
    <row r="11" spans="1:6" x14ac:dyDescent="0.25">
      <c r="A11" s="20"/>
      <c r="B11" s="14"/>
      <c r="C11" s="61"/>
      <c r="D11" s="119"/>
      <c r="E11" s="128"/>
    </row>
    <row r="12" spans="1:6" x14ac:dyDescent="0.25">
      <c r="A12" s="20">
        <v>5311</v>
      </c>
      <c r="B12" s="14" t="s">
        <v>36</v>
      </c>
      <c r="C12" s="61"/>
      <c r="D12" s="119">
        <f>SUM(C13:C19)</f>
        <v>15000</v>
      </c>
      <c r="E12" s="128">
        <v>11892</v>
      </c>
    </row>
    <row r="13" spans="1:6" x14ac:dyDescent="0.25">
      <c r="A13" s="20"/>
      <c r="B13" s="14" t="s">
        <v>49</v>
      </c>
      <c r="C13" s="61">
        <v>10000</v>
      </c>
      <c r="D13" s="119"/>
      <c r="E13" s="128"/>
    </row>
    <row r="14" spans="1:6" x14ac:dyDescent="0.25">
      <c r="A14" s="20"/>
      <c r="B14" s="14" t="s">
        <v>78</v>
      </c>
      <c r="C14" s="61"/>
      <c r="D14" s="119"/>
      <c r="E14" s="128"/>
    </row>
    <row r="15" spans="1:6" x14ac:dyDescent="0.25">
      <c r="A15" s="20"/>
      <c r="B15" s="14" t="s">
        <v>81</v>
      </c>
      <c r="C15" s="61">
        <v>1500</v>
      </c>
      <c r="D15" s="119"/>
      <c r="E15" s="128"/>
    </row>
    <row r="16" spans="1:6" x14ac:dyDescent="0.25">
      <c r="A16" s="20"/>
      <c r="B16" s="14" t="s">
        <v>51</v>
      </c>
      <c r="C16" s="61">
        <v>3500</v>
      </c>
      <c r="D16" s="119"/>
      <c r="E16" s="128"/>
    </row>
    <row r="17" spans="1:5" x14ac:dyDescent="0.25">
      <c r="A17" s="20"/>
      <c r="B17" s="14" t="s">
        <v>11</v>
      </c>
      <c r="C17" s="61" t="s">
        <v>11</v>
      </c>
      <c r="D17" s="119"/>
      <c r="E17" s="128"/>
    </row>
    <row r="18" spans="1:5" x14ac:dyDescent="0.25">
      <c r="A18" s="20">
        <v>5321</v>
      </c>
      <c r="B18" s="14" t="s">
        <v>225</v>
      </c>
      <c r="C18" s="61" t="s">
        <v>11</v>
      </c>
      <c r="D18" s="119"/>
      <c r="E18" s="128">
        <v>166</v>
      </c>
    </row>
    <row r="19" spans="1:5" x14ac:dyDescent="0.25">
      <c r="A19" s="20"/>
      <c r="B19" s="14" t="s">
        <v>11</v>
      </c>
      <c r="C19" s="61" t="s">
        <v>11</v>
      </c>
      <c r="D19" s="119"/>
      <c r="E19" s="128"/>
    </row>
    <row r="20" spans="1:5" x14ac:dyDescent="0.25">
      <c r="A20" s="20">
        <v>5326</v>
      </c>
      <c r="B20" s="14" t="s">
        <v>124</v>
      </c>
      <c r="C20" s="61"/>
      <c r="D20" s="119">
        <v>200</v>
      </c>
      <c r="E20" s="128">
        <v>325</v>
      </c>
    </row>
    <row r="21" spans="1:5" x14ac:dyDescent="0.25">
      <c r="A21" s="20"/>
      <c r="B21" s="14" t="s">
        <v>143</v>
      </c>
      <c r="C21" s="61"/>
      <c r="D21" s="119"/>
      <c r="E21" s="128"/>
    </row>
    <row r="22" spans="1:5" x14ac:dyDescent="0.25">
      <c r="A22" s="20"/>
      <c r="B22" s="14"/>
      <c r="C22" s="61"/>
      <c r="D22" s="119"/>
      <c r="E22" s="128"/>
    </row>
    <row r="23" spans="1:5" x14ac:dyDescent="0.25">
      <c r="A23" s="20">
        <v>5331</v>
      </c>
      <c r="B23" s="14" t="s">
        <v>127</v>
      </c>
      <c r="C23" s="61"/>
      <c r="D23" s="119">
        <f>SUM(C24:C39)</f>
        <v>9169</v>
      </c>
      <c r="E23" s="128">
        <v>3461</v>
      </c>
    </row>
    <row r="24" spans="1:5" x14ac:dyDescent="0.25">
      <c r="A24" s="20"/>
      <c r="B24" s="14" t="s">
        <v>96</v>
      </c>
      <c r="C24" s="61"/>
      <c r="D24" s="119"/>
      <c r="E24" s="128"/>
    </row>
    <row r="25" spans="1:5" x14ac:dyDescent="0.25">
      <c r="A25" s="20"/>
      <c r="B25" s="14" t="s">
        <v>107</v>
      </c>
      <c r="C25" s="61">
        <v>1500</v>
      </c>
      <c r="D25" s="119"/>
      <c r="E25" s="128"/>
    </row>
    <row r="26" spans="1:5" x14ac:dyDescent="0.25">
      <c r="A26" s="20"/>
      <c r="B26" s="14" t="s">
        <v>95</v>
      </c>
      <c r="C26" s="61">
        <v>1800</v>
      </c>
      <c r="D26" s="119"/>
      <c r="E26" s="128"/>
    </row>
    <row r="27" spans="1:5" x14ac:dyDescent="0.25">
      <c r="A27" s="20"/>
      <c r="B27" s="14" t="s">
        <v>157</v>
      </c>
      <c r="C27" s="61">
        <v>792</v>
      </c>
      <c r="D27" s="119"/>
      <c r="E27" s="128"/>
    </row>
    <row r="28" spans="1:5" x14ac:dyDescent="0.25">
      <c r="A28" s="20"/>
      <c r="B28" s="14" t="s">
        <v>154</v>
      </c>
      <c r="C28" s="61">
        <v>810</v>
      </c>
      <c r="D28" s="119"/>
      <c r="E28" s="128"/>
    </row>
    <row r="29" spans="1:5" x14ac:dyDescent="0.25">
      <c r="A29" s="20"/>
      <c r="B29" s="45" t="s">
        <v>52</v>
      </c>
      <c r="C29" s="61"/>
      <c r="D29" s="119"/>
      <c r="E29" s="128"/>
    </row>
    <row r="30" spans="1:5" x14ac:dyDescent="0.25">
      <c r="A30" s="20"/>
      <c r="B30" s="14" t="s">
        <v>53</v>
      </c>
      <c r="C30" s="61"/>
      <c r="D30" s="119"/>
      <c r="E30" s="128"/>
    </row>
    <row r="31" spans="1:5" x14ac:dyDescent="0.25">
      <c r="A31" s="20"/>
      <c r="B31" s="14" t="s">
        <v>54</v>
      </c>
      <c r="C31" s="61">
        <v>1350</v>
      </c>
      <c r="D31" s="119"/>
      <c r="E31" s="128"/>
    </row>
    <row r="32" spans="1:5" x14ac:dyDescent="0.25">
      <c r="A32" s="20"/>
      <c r="B32" s="14" t="s">
        <v>155</v>
      </c>
      <c r="C32" s="61">
        <v>792</v>
      </c>
      <c r="D32" s="119"/>
      <c r="E32" s="128"/>
    </row>
    <row r="33" spans="1:7" x14ac:dyDescent="0.25">
      <c r="A33" s="20"/>
      <c r="B33" s="14" t="s">
        <v>156</v>
      </c>
      <c r="C33" s="61">
        <v>1080</v>
      </c>
      <c r="D33" s="119"/>
      <c r="E33" s="128"/>
    </row>
    <row r="34" spans="1:7" x14ac:dyDescent="0.25">
      <c r="A34" s="53"/>
      <c r="B34" s="14" t="s">
        <v>55</v>
      </c>
      <c r="C34" s="61">
        <v>45</v>
      </c>
      <c r="D34" s="119"/>
      <c r="E34" s="128"/>
    </row>
    <row r="35" spans="1:7" x14ac:dyDescent="0.25">
      <c r="A35" s="53"/>
      <c r="B35" s="45"/>
      <c r="C35" s="61"/>
      <c r="D35" s="119"/>
      <c r="E35" s="128"/>
    </row>
    <row r="36" spans="1:7" x14ac:dyDescent="0.25">
      <c r="A36" s="53"/>
      <c r="B36" s="14" t="s">
        <v>158</v>
      </c>
      <c r="C36" s="61">
        <v>1000</v>
      </c>
      <c r="D36" s="119"/>
      <c r="E36" s="128"/>
    </row>
    <row r="37" spans="1:7" x14ac:dyDescent="0.25">
      <c r="A37" s="53"/>
      <c r="B37" s="14" t="s">
        <v>159</v>
      </c>
      <c r="C37" s="112"/>
      <c r="D37" s="46"/>
      <c r="E37" s="128"/>
    </row>
    <row r="38" spans="1:7" x14ac:dyDescent="0.25">
      <c r="A38" s="53"/>
      <c r="B38" s="14"/>
      <c r="C38" s="112"/>
      <c r="D38" s="46"/>
      <c r="E38" s="128"/>
    </row>
    <row r="39" spans="1:7" x14ac:dyDescent="0.25">
      <c r="A39" s="53"/>
      <c r="B39" s="14"/>
      <c r="C39" s="112"/>
      <c r="D39" s="46"/>
      <c r="E39" s="128"/>
    </row>
    <row r="40" spans="1:7" x14ac:dyDescent="0.25">
      <c r="A40" s="53"/>
      <c r="B40" s="14"/>
      <c r="C40" s="112"/>
      <c r="D40" s="46"/>
      <c r="E40" s="128"/>
    </row>
    <row r="41" spans="1:7" x14ac:dyDescent="0.25">
      <c r="A41" s="53"/>
      <c r="B41" s="62"/>
      <c r="C41" s="112"/>
      <c r="D41" s="46"/>
      <c r="E41" s="128"/>
    </row>
    <row r="42" spans="1:7" x14ac:dyDescent="0.25">
      <c r="A42" s="20"/>
      <c r="B42" s="14"/>
      <c r="C42" s="112"/>
      <c r="D42" s="46"/>
      <c r="E42" s="128"/>
    </row>
    <row r="43" spans="1:7" x14ac:dyDescent="0.25">
      <c r="A43" s="20">
        <v>5351</v>
      </c>
      <c r="B43" s="14" t="s">
        <v>37</v>
      </c>
      <c r="C43" s="112"/>
      <c r="D43" s="119">
        <v>20000</v>
      </c>
      <c r="E43" s="128">
        <v>119324</v>
      </c>
    </row>
    <row r="44" spans="1:7" x14ac:dyDescent="0.25">
      <c r="A44" s="20"/>
      <c r="B44" s="14" t="s">
        <v>184</v>
      </c>
      <c r="C44" s="61">
        <v>1080</v>
      </c>
      <c r="D44" s="46"/>
      <c r="E44" s="128"/>
    </row>
    <row r="45" spans="1:7" x14ac:dyDescent="0.25">
      <c r="A45" s="20"/>
      <c r="B45" s="14" t="s">
        <v>50</v>
      </c>
      <c r="C45" s="61">
        <v>11042</v>
      </c>
      <c r="D45" s="46"/>
      <c r="E45" s="128"/>
      <c r="G45" s="15" t="s">
        <v>11</v>
      </c>
    </row>
    <row r="46" spans="1:7" x14ac:dyDescent="0.25">
      <c r="A46" s="20"/>
      <c r="B46" s="14" t="s">
        <v>217</v>
      </c>
      <c r="C46" s="61">
        <v>4086</v>
      </c>
      <c r="D46" s="46"/>
      <c r="E46" s="128"/>
    </row>
    <row r="47" spans="1:7" x14ac:dyDescent="0.25">
      <c r="A47" s="20"/>
      <c r="B47" s="14" t="s">
        <v>120</v>
      </c>
      <c r="C47" s="61">
        <v>1140</v>
      </c>
      <c r="D47" s="46"/>
      <c r="E47" s="128"/>
    </row>
    <row r="48" spans="1:7" x14ac:dyDescent="0.25">
      <c r="A48" s="20"/>
      <c r="B48" s="14" t="s">
        <v>185</v>
      </c>
      <c r="C48" s="61">
        <v>2652</v>
      </c>
      <c r="D48" s="46"/>
      <c r="E48" s="128"/>
      <c r="G48" s="15" t="s">
        <v>11</v>
      </c>
    </row>
    <row r="49" spans="1:6" x14ac:dyDescent="0.25">
      <c r="A49" s="20"/>
      <c r="B49" s="14"/>
      <c r="C49" s="112"/>
      <c r="D49" s="46"/>
      <c r="E49" s="128"/>
    </row>
    <row r="50" spans="1:6" x14ac:dyDescent="0.25">
      <c r="A50" s="20">
        <v>5352</v>
      </c>
      <c r="B50" s="14" t="s">
        <v>38</v>
      </c>
      <c r="C50" s="61"/>
      <c r="D50" s="119">
        <f>SUM(C51:C52)</f>
        <v>9000</v>
      </c>
      <c r="E50" s="128">
        <v>6314</v>
      </c>
    </row>
    <row r="51" spans="1:6" x14ac:dyDescent="0.25">
      <c r="A51" s="20"/>
      <c r="B51" s="14" t="s">
        <v>46</v>
      </c>
      <c r="C51" s="61">
        <v>8000</v>
      </c>
      <c r="D51" s="119"/>
      <c r="E51" s="128"/>
      <c r="F51" s="15"/>
    </row>
    <row r="52" spans="1:6" x14ac:dyDescent="0.25">
      <c r="A52" s="20"/>
      <c r="B52" s="14" t="s">
        <v>160</v>
      </c>
      <c r="C52" s="61">
        <v>1000</v>
      </c>
      <c r="D52" s="119"/>
      <c r="E52" s="128"/>
    </row>
    <row r="53" spans="1:6" x14ac:dyDescent="0.25">
      <c r="A53" s="20"/>
      <c r="B53" s="14"/>
      <c r="C53" s="112"/>
      <c r="D53" s="46"/>
      <c r="E53" s="128"/>
    </row>
    <row r="54" spans="1:6" x14ac:dyDescent="0.25">
      <c r="A54" s="20">
        <v>5539</v>
      </c>
      <c r="B54" s="14" t="s">
        <v>142</v>
      </c>
      <c r="C54" s="112"/>
      <c r="D54" s="46" t="s">
        <v>11</v>
      </c>
      <c r="E54" s="128">
        <v>3906</v>
      </c>
    </row>
    <row r="55" spans="1:6" x14ac:dyDescent="0.25">
      <c r="A55" s="20"/>
      <c r="B55" s="63" t="s">
        <v>11</v>
      </c>
      <c r="C55" s="112"/>
      <c r="D55" s="46"/>
      <c r="E55" s="115"/>
    </row>
    <row r="56" spans="1:6" x14ac:dyDescent="0.25">
      <c r="A56" s="20"/>
      <c r="B56" s="83" t="s">
        <v>11</v>
      </c>
      <c r="C56" s="112"/>
      <c r="D56" s="46"/>
      <c r="E56" s="115"/>
    </row>
    <row r="57" spans="1:6" x14ac:dyDescent="0.25">
      <c r="A57" s="20"/>
      <c r="B57" s="14"/>
      <c r="C57" s="61"/>
      <c r="D57" s="119"/>
      <c r="E57" s="128"/>
    </row>
    <row r="58" spans="1:6" x14ac:dyDescent="0.25">
      <c r="A58" s="20">
        <v>5553</v>
      </c>
      <c r="B58" s="14" t="s">
        <v>39</v>
      </c>
      <c r="C58" s="61"/>
      <c r="D58" s="119">
        <f>SUM(C59)</f>
        <v>6237</v>
      </c>
      <c r="E58" s="128">
        <v>6237</v>
      </c>
    </row>
    <row r="59" spans="1:6" x14ac:dyDescent="0.25">
      <c r="A59" s="20"/>
      <c r="B59" s="14" t="s">
        <v>186</v>
      </c>
      <c r="C59" s="61">
        <v>6237</v>
      </c>
      <c r="D59" s="119"/>
      <c r="E59" s="128"/>
    </row>
    <row r="60" spans="1:6" x14ac:dyDescent="0.25">
      <c r="A60" s="20"/>
      <c r="B60" s="14" t="s">
        <v>79</v>
      </c>
      <c r="C60" s="61"/>
      <c r="D60" s="119"/>
      <c r="E60" s="128"/>
    </row>
    <row r="61" spans="1:6" x14ac:dyDescent="0.25">
      <c r="A61" s="20"/>
      <c r="B61" s="14"/>
      <c r="C61" s="61"/>
      <c r="D61" s="119"/>
      <c r="E61" s="128"/>
    </row>
    <row r="62" spans="1:6" x14ac:dyDescent="0.25">
      <c r="A62" s="20">
        <v>5561</v>
      </c>
      <c r="B62" s="14" t="s">
        <v>40</v>
      </c>
      <c r="C62" s="61"/>
      <c r="D62" s="119">
        <f>SUM(C63)</f>
        <v>21809</v>
      </c>
      <c r="E62" s="128">
        <v>21808</v>
      </c>
    </row>
    <row r="63" spans="1:6" x14ac:dyDescent="0.25">
      <c r="A63" s="20"/>
      <c r="B63" s="14" t="s">
        <v>194</v>
      </c>
      <c r="C63" s="61">
        <v>21809</v>
      </c>
      <c r="D63" s="119"/>
      <c r="E63" s="128"/>
    </row>
    <row r="64" spans="1:6" x14ac:dyDescent="0.25">
      <c r="A64" s="20"/>
      <c r="B64" s="14"/>
      <c r="C64" s="112"/>
      <c r="D64" s="46"/>
      <c r="E64" s="115"/>
    </row>
    <row r="65" spans="1:5" x14ac:dyDescent="0.25">
      <c r="A65" s="20">
        <v>5640</v>
      </c>
      <c r="B65" s="14" t="s">
        <v>213</v>
      </c>
      <c r="C65" s="112"/>
      <c r="D65" s="119">
        <f>SUM(C66)</f>
        <v>20000</v>
      </c>
      <c r="E65" s="128">
        <v>14365</v>
      </c>
    </row>
    <row r="66" spans="1:5" x14ac:dyDescent="0.25">
      <c r="A66" s="20"/>
      <c r="B66" s="14" t="s">
        <v>220</v>
      </c>
      <c r="C66" s="61">
        <v>20000</v>
      </c>
      <c r="D66" s="46"/>
      <c r="E66" s="115"/>
    </row>
    <row r="67" spans="1:5" x14ac:dyDescent="0.25">
      <c r="A67" s="20"/>
      <c r="B67" s="14"/>
      <c r="C67" s="112"/>
      <c r="D67" s="46"/>
      <c r="E67" s="115"/>
    </row>
    <row r="68" spans="1:5" x14ac:dyDescent="0.25">
      <c r="A68" s="20">
        <v>5650</v>
      </c>
      <c r="B68" s="14" t="s">
        <v>41</v>
      </c>
      <c r="C68" s="61"/>
      <c r="D68" s="119">
        <f>SUM(C69:C69)</f>
        <v>1000</v>
      </c>
      <c r="E68" s="128">
        <v>0</v>
      </c>
    </row>
    <row r="69" spans="1:5" x14ac:dyDescent="0.25">
      <c r="A69" s="20"/>
      <c r="B69" s="14" t="s">
        <v>162</v>
      </c>
      <c r="C69" s="61">
        <v>1000</v>
      </c>
      <c r="D69" s="119"/>
      <c r="E69" s="115"/>
    </row>
    <row r="70" spans="1:5" x14ac:dyDescent="0.25">
      <c r="A70" s="20"/>
      <c r="B70" s="37"/>
      <c r="C70" s="61" t="s">
        <v>11</v>
      </c>
      <c r="D70" s="119"/>
      <c r="E70" s="115"/>
    </row>
    <row r="71" spans="1:5" x14ac:dyDescent="0.25">
      <c r="A71" s="20">
        <v>5655</v>
      </c>
      <c r="B71" s="37" t="s">
        <v>109</v>
      </c>
      <c r="C71" s="112"/>
      <c r="D71" s="119">
        <f>SUM(C72)</f>
        <v>11775</v>
      </c>
      <c r="E71" s="128">
        <v>11745</v>
      </c>
    </row>
    <row r="72" spans="1:5" ht="26.4" x14ac:dyDescent="0.25">
      <c r="A72" s="20"/>
      <c r="B72" s="37" t="s">
        <v>193</v>
      </c>
      <c r="C72" s="61">
        <v>11775</v>
      </c>
      <c r="D72" s="46" t="s">
        <v>11</v>
      </c>
      <c r="E72" s="115"/>
    </row>
    <row r="73" spans="1:5" x14ac:dyDescent="0.25">
      <c r="A73" s="20"/>
      <c r="B73" s="37"/>
      <c r="C73" s="112"/>
      <c r="D73" s="46"/>
      <c r="E73" s="115"/>
    </row>
    <row r="74" spans="1:5" x14ac:dyDescent="0.25">
      <c r="A74" s="20">
        <v>5801</v>
      </c>
      <c r="B74" s="37" t="s">
        <v>97</v>
      </c>
      <c r="C74" s="112"/>
      <c r="D74" s="119">
        <v>50000</v>
      </c>
      <c r="E74" s="128">
        <v>50000</v>
      </c>
    </row>
    <row r="75" spans="1:5" x14ac:dyDescent="0.25">
      <c r="A75" s="20"/>
      <c r="B75" s="37" t="s">
        <v>98</v>
      </c>
      <c r="C75" s="61">
        <v>50000</v>
      </c>
      <c r="D75" s="46"/>
      <c r="E75" s="115"/>
    </row>
    <row r="76" spans="1:5" x14ac:dyDescent="0.25">
      <c r="A76" s="20"/>
      <c r="B76" s="37"/>
      <c r="C76" s="112"/>
      <c r="D76" s="46"/>
      <c r="E76" s="115"/>
    </row>
    <row r="77" spans="1:5" ht="26.4" x14ac:dyDescent="0.25">
      <c r="A77" s="20">
        <v>5901</v>
      </c>
      <c r="B77" s="37" t="s">
        <v>108</v>
      </c>
      <c r="C77" s="61"/>
      <c r="D77" s="119" t="s">
        <v>11</v>
      </c>
      <c r="E77" s="128" t="s">
        <v>11</v>
      </c>
    </row>
    <row r="78" spans="1:5" x14ac:dyDescent="0.25">
      <c r="A78" s="20"/>
      <c r="B78" s="14"/>
      <c r="C78" s="61"/>
      <c r="D78" s="119"/>
      <c r="E78" s="128"/>
    </row>
    <row r="79" spans="1:5" x14ac:dyDescent="0.25">
      <c r="A79" s="20"/>
      <c r="B79" s="14"/>
      <c r="C79" s="61"/>
      <c r="D79" s="119"/>
      <c r="E79" s="128"/>
    </row>
    <row r="80" spans="1:5" x14ac:dyDescent="0.25">
      <c r="A80" s="20"/>
      <c r="B80" s="28" t="s">
        <v>56</v>
      </c>
      <c r="C80" s="140"/>
      <c r="D80" s="138">
        <f>SUM(D8:D77)</f>
        <v>164890</v>
      </c>
      <c r="E80" s="141">
        <f>SUM(E8:E77)</f>
        <v>249684</v>
      </c>
    </row>
    <row r="81" spans="1:8" x14ac:dyDescent="0.25">
      <c r="A81" s="20"/>
      <c r="B81" s="28" t="s">
        <v>57</v>
      </c>
      <c r="C81" s="61"/>
      <c r="D81" s="130">
        <v>193887</v>
      </c>
      <c r="E81" s="142">
        <v>135085</v>
      </c>
    </row>
    <row r="82" spans="1:8" x14ac:dyDescent="0.25">
      <c r="A82" s="20"/>
      <c r="B82" s="14"/>
      <c r="C82" s="61"/>
      <c r="D82" s="119"/>
      <c r="E82" s="55"/>
    </row>
    <row r="83" spans="1:8" ht="13.8" thickBot="1" x14ac:dyDescent="0.3">
      <c r="A83" s="20"/>
      <c r="B83" s="28" t="s">
        <v>58</v>
      </c>
      <c r="C83" s="61"/>
      <c r="D83" s="129">
        <f>SUM(D80:D82)</f>
        <v>358777</v>
      </c>
      <c r="E83" s="129">
        <f>SUM(E80:E82)</f>
        <v>384769</v>
      </c>
    </row>
    <row r="84" spans="1:8" ht="13.8" thickTop="1" x14ac:dyDescent="0.25">
      <c r="A84" s="52"/>
      <c r="B84" s="32" t="s">
        <v>218</v>
      </c>
      <c r="C84" s="143">
        <v>224166</v>
      </c>
      <c r="D84" s="122"/>
      <c r="E84" s="55"/>
    </row>
    <row r="85" spans="1:8" x14ac:dyDescent="0.25">
      <c r="A85" s="52"/>
      <c r="B85" s="15"/>
      <c r="C85" s="137" t="s">
        <v>11</v>
      </c>
      <c r="D85" s="122" t="s">
        <v>11</v>
      </c>
      <c r="E85" s="55"/>
    </row>
    <row r="86" spans="1:8" x14ac:dyDescent="0.25">
      <c r="A86" s="52"/>
      <c r="B86" s="14"/>
      <c r="C86" s="112"/>
      <c r="D86" s="113"/>
      <c r="E86" s="39"/>
    </row>
    <row r="87" spans="1:8" ht="26.4" x14ac:dyDescent="0.25">
      <c r="A87" s="52"/>
      <c r="B87" s="82" t="s">
        <v>223</v>
      </c>
      <c r="C87" s="113">
        <f>SUM(274800+224116)-(358777)</f>
        <v>140139</v>
      </c>
      <c r="D87" s="118" t="s">
        <v>117</v>
      </c>
      <c r="E87" s="39"/>
    </row>
    <row r="88" spans="1:8" x14ac:dyDescent="0.25">
      <c r="A88" s="7"/>
      <c r="B88" s="14"/>
      <c r="C88" s="112"/>
      <c r="D88" s="113" t="s">
        <v>129</v>
      </c>
      <c r="E88" s="39"/>
    </row>
    <row r="89" spans="1:8" x14ac:dyDescent="0.25">
      <c r="A89" s="9"/>
      <c r="B89" s="32"/>
      <c r="C89" s="116"/>
      <c r="D89" s="114" t="s">
        <v>219</v>
      </c>
      <c r="E89" s="40"/>
    </row>
    <row r="90" spans="1:8" x14ac:dyDescent="0.25">
      <c r="H90">
        <v>111</v>
      </c>
    </row>
  </sheetData>
  <mergeCells count="2">
    <mergeCell ref="A3:D3"/>
    <mergeCell ref="A4:D4"/>
  </mergeCells>
  <printOptions horizontalCentered="1" gridLines="1"/>
  <pageMargins left="0.75" right="0.75" top="0.75" bottom="0.75" header="0.4" footer="0.5"/>
  <pageSetup scale="53" orientation="portrait" r:id="rId1"/>
  <headerFooter alignWithMargins="0">
    <oddHeader>&amp;R&amp;"Arial,Bold"&amp;12Expenditures</oddHeader>
    <oddFooter>&amp;L&amp;8&amp;D&amp;R&amp;8Page ___ of 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5"/>
  <sheetViews>
    <sheetView topLeftCell="A61" zoomScaleNormal="100" workbookViewId="0">
      <selection activeCell="E82" sqref="E82"/>
    </sheetView>
  </sheetViews>
  <sheetFormatPr defaultRowHeight="13.2" x14ac:dyDescent="0.25"/>
  <cols>
    <col min="1" max="1" width="11.44140625" customWidth="1"/>
    <col min="2" max="2" width="58.5546875" customWidth="1"/>
    <col min="3" max="3" width="9.5546875" style="15" customWidth="1"/>
    <col min="4" max="4" width="9.6640625" style="22" customWidth="1"/>
    <col min="5" max="5" width="10.44140625" style="15" customWidth="1"/>
  </cols>
  <sheetData>
    <row r="1" spans="1:5" ht="24.6" thickBot="1" x14ac:dyDescent="0.3">
      <c r="A1" s="24" t="s">
        <v>8</v>
      </c>
      <c r="B1" s="25" t="s">
        <v>9</v>
      </c>
      <c r="C1" s="3" t="s">
        <v>11</v>
      </c>
      <c r="D1" s="36" t="s">
        <v>5</v>
      </c>
      <c r="E1" s="26">
        <v>832001</v>
      </c>
    </row>
    <row r="2" spans="1:5" ht="24.6" thickBot="1" x14ac:dyDescent="0.3">
      <c r="A2" s="2" t="s">
        <v>11</v>
      </c>
      <c r="B2" s="6"/>
      <c r="C2" s="3" t="s">
        <v>11</v>
      </c>
      <c r="D2" s="36" t="s">
        <v>7</v>
      </c>
      <c r="E2" s="27" t="s">
        <v>192</v>
      </c>
    </row>
    <row r="3" spans="1:5" ht="15.6" x14ac:dyDescent="0.3">
      <c r="A3" s="144"/>
      <c r="B3" s="144"/>
      <c r="C3" s="144"/>
      <c r="D3" s="144"/>
      <c r="E3" s="22"/>
    </row>
    <row r="4" spans="1:5" ht="15.6" x14ac:dyDescent="0.3">
      <c r="A4" s="144" t="s">
        <v>72</v>
      </c>
      <c r="B4" s="145"/>
      <c r="C4" s="145"/>
      <c r="D4" s="145"/>
      <c r="E4" s="15" t="s">
        <v>94</v>
      </c>
    </row>
    <row r="5" spans="1:5" ht="6" customHeight="1" x14ac:dyDescent="0.25">
      <c r="A5" s="15"/>
      <c r="B5" s="15"/>
    </row>
    <row r="6" spans="1:5" ht="34.799999999999997" x14ac:dyDescent="0.25">
      <c r="A6" s="4" t="s">
        <v>0</v>
      </c>
      <c r="B6" s="1" t="s">
        <v>1</v>
      </c>
      <c r="C6" s="1" t="s">
        <v>2</v>
      </c>
      <c r="D6" s="23" t="s">
        <v>3</v>
      </c>
      <c r="E6" s="34" t="s">
        <v>224</v>
      </c>
    </row>
    <row r="7" spans="1:5" x14ac:dyDescent="0.25">
      <c r="A7" s="11"/>
      <c r="B7" s="12"/>
      <c r="D7" s="54"/>
      <c r="E7" s="55"/>
    </row>
    <row r="8" spans="1:5" x14ac:dyDescent="0.25">
      <c r="A8" s="20">
        <v>5001</v>
      </c>
      <c r="B8" s="14" t="s">
        <v>25</v>
      </c>
      <c r="C8" s="61"/>
      <c r="D8" s="119">
        <f>SUM(C9:C9)</f>
        <v>0</v>
      </c>
      <c r="E8" s="127">
        <v>0</v>
      </c>
    </row>
    <row r="9" spans="1:5" x14ac:dyDescent="0.25">
      <c r="A9" s="20"/>
      <c r="B9" s="14"/>
      <c r="C9" s="61"/>
      <c r="D9" s="119"/>
      <c r="E9" s="126"/>
    </row>
    <row r="10" spans="1:5" x14ac:dyDescent="0.25">
      <c r="A10" s="20">
        <v>5012</v>
      </c>
      <c r="B10" s="14" t="s">
        <v>88</v>
      </c>
      <c r="C10" s="61"/>
      <c r="D10" s="119">
        <f>SUM(C11:C13)</f>
        <v>58000</v>
      </c>
      <c r="E10" s="127">
        <v>48220</v>
      </c>
    </row>
    <row r="11" spans="1:5" x14ac:dyDescent="0.25">
      <c r="A11" s="20"/>
      <c r="B11" s="14" t="s">
        <v>118</v>
      </c>
      <c r="C11" s="61">
        <v>21000</v>
      </c>
      <c r="D11" s="119"/>
      <c r="E11" s="127"/>
    </row>
    <row r="12" spans="1:5" x14ac:dyDescent="0.25">
      <c r="A12" s="20"/>
      <c r="B12" s="14" t="s">
        <v>99</v>
      </c>
      <c r="C12" s="61"/>
      <c r="D12" s="119"/>
      <c r="E12" s="127"/>
    </row>
    <row r="13" spans="1:5" x14ac:dyDescent="0.25">
      <c r="A13" s="20"/>
      <c r="B13" s="14" t="s">
        <v>89</v>
      </c>
      <c r="C13" s="61">
        <v>37000</v>
      </c>
      <c r="D13" s="119"/>
      <c r="E13" s="127"/>
    </row>
    <row r="14" spans="1:5" x14ac:dyDescent="0.25">
      <c r="A14" s="20"/>
      <c r="B14" s="14"/>
      <c r="C14" s="61"/>
      <c r="D14" s="119"/>
      <c r="E14" s="127"/>
    </row>
    <row r="15" spans="1:5" x14ac:dyDescent="0.25">
      <c r="A15" s="20">
        <v>5021</v>
      </c>
      <c r="B15" s="14" t="s">
        <v>26</v>
      </c>
      <c r="C15" s="61"/>
      <c r="D15" s="119">
        <f>SUM(C16:C17)</f>
        <v>4437</v>
      </c>
      <c r="E15" s="128">
        <v>3689</v>
      </c>
    </row>
    <row r="16" spans="1:5" x14ac:dyDescent="0.25">
      <c r="A16" s="20"/>
      <c r="B16" s="14" t="s">
        <v>100</v>
      </c>
      <c r="C16" s="61">
        <f>SUM(0.0765*58000)</f>
        <v>4437</v>
      </c>
      <c r="D16" s="119"/>
      <c r="E16" s="128"/>
    </row>
    <row r="17" spans="1:9" x14ac:dyDescent="0.25">
      <c r="A17" s="20"/>
      <c r="B17" s="14" t="s">
        <v>125</v>
      </c>
      <c r="C17" s="61" t="s">
        <v>11</v>
      </c>
      <c r="D17" s="119"/>
      <c r="E17" s="128"/>
    </row>
    <row r="18" spans="1:9" x14ac:dyDescent="0.25">
      <c r="A18" s="20"/>
      <c r="B18" s="14"/>
      <c r="C18" s="61"/>
      <c r="D18" s="119"/>
      <c r="E18" s="128"/>
    </row>
    <row r="19" spans="1:9" x14ac:dyDescent="0.25">
      <c r="A19" s="20">
        <v>5043</v>
      </c>
      <c r="B19" s="14" t="s">
        <v>150</v>
      </c>
      <c r="C19" s="61"/>
      <c r="D19" s="119">
        <f>SUM(C20)</f>
        <v>1000</v>
      </c>
      <c r="E19" s="128">
        <v>0</v>
      </c>
    </row>
    <row r="20" spans="1:9" x14ac:dyDescent="0.25">
      <c r="A20" s="20"/>
      <c r="B20" s="14" t="s">
        <v>151</v>
      </c>
      <c r="C20" s="61">
        <v>1000</v>
      </c>
      <c r="D20" s="119"/>
      <c r="E20" s="128"/>
    </row>
    <row r="21" spans="1:9" x14ac:dyDescent="0.25">
      <c r="A21" s="20"/>
      <c r="B21" s="14"/>
      <c r="C21" s="61"/>
      <c r="D21" s="119"/>
      <c r="E21" s="128"/>
    </row>
    <row r="22" spans="1:9" x14ac:dyDescent="0.25">
      <c r="A22" s="20">
        <v>5112</v>
      </c>
      <c r="B22" s="14" t="s">
        <v>27</v>
      </c>
      <c r="C22" s="61"/>
      <c r="D22" s="119">
        <f>SUM(C23:C28)</f>
        <v>9000</v>
      </c>
      <c r="E22" s="128">
        <v>24666</v>
      </c>
    </row>
    <row r="23" spans="1:9" x14ac:dyDescent="0.25">
      <c r="A23" s="20"/>
      <c r="B23" s="14" t="s">
        <v>73</v>
      </c>
      <c r="C23" s="61">
        <v>2000</v>
      </c>
      <c r="D23" s="119"/>
      <c r="E23" s="128"/>
    </row>
    <row r="24" spans="1:9" x14ac:dyDescent="0.25">
      <c r="A24" s="20"/>
      <c r="B24" s="14" t="s">
        <v>119</v>
      </c>
      <c r="C24" s="15">
        <v>2000</v>
      </c>
      <c r="D24" s="119"/>
      <c r="E24" s="128"/>
    </row>
    <row r="25" spans="1:9" x14ac:dyDescent="0.25">
      <c r="A25" s="20"/>
      <c r="B25" s="37" t="s">
        <v>83</v>
      </c>
      <c r="C25" s="61">
        <v>2000</v>
      </c>
      <c r="D25" s="119"/>
      <c r="E25" s="128"/>
    </row>
    <row r="26" spans="1:9" x14ac:dyDescent="0.25">
      <c r="A26" s="20"/>
      <c r="B26" s="14" t="s">
        <v>84</v>
      </c>
      <c r="C26" s="61">
        <v>3000</v>
      </c>
      <c r="D26" s="119"/>
      <c r="E26" s="128"/>
    </row>
    <row r="27" spans="1:9" x14ac:dyDescent="0.25">
      <c r="A27" s="20"/>
      <c r="B27" s="14"/>
      <c r="C27" s="61" t="s">
        <v>11</v>
      </c>
      <c r="D27" s="119"/>
      <c r="E27" s="128"/>
    </row>
    <row r="28" spans="1:9" x14ac:dyDescent="0.25">
      <c r="A28" s="20">
        <v>5113</v>
      </c>
      <c r="B28" s="37" t="s">
        <v>212</v>
      </c>
      <c r="C28" s="61" t="s">
        <v>11</v>
      </c>
      <c r="D28" s="119"/>
      <c r="E28" s="128">
        <v>439</v>
      </c>
    </row>
    <row r="29" spans="1:9" x14ac:dyDescent="0.25">
      <c r="A29" s="20"/>
      <c r="B29" s="14"/>
      <c r="C29" s="61" t="s">
        <v>11</v>
      </c>
      <c r="D29" s="119"/>
      <c r="E29" s="128"/>
    </row>
    <row r="30" spans="1:9" x14ac:dyDescent="0.25">
      <c r="A30" s="20">
        <v>5121</v>
      </c>
      <c r="B30" s="14" t="s">
        <v>152</v>
      </c>
      <c r="C30" s="61">
        <v>50</v>
      </c>
      <c r="D30" s="119">
        <f>SUM(C30)</f>
        <v>50</v>
      </c>
      <c r="E30" s="128">
        <v>0</v>
      </c>
    </row>
    <row r="31" spans="1:9" x14ac:dyDescent="0.25">
      <c r="A31" s="20"/>
      <c r="B31" s="14"/>
      <c r="C31" s="61"/>
      <c r="D31" s="119"/>
      <c r="E31" s="128"/>
    </row>
    <row r="32" spans="1:9" x14ac:dyDescent="0.25">
      <c r="A32" s="20">
        <v>5129</v>
      </c>
      <c r="B32" s="14" t="s">
        <v>103</v>
      </c>
      <c r="C32" s="61">
        <v>200</v>
      </c>
      <c r="D32" s="119">
        <f>SUM(C32)</f>
        <v>200</v>
      </c>
      <c r="E32" s="128">
        <v>177</v>
      </c>
      <c r="I32" s="15" t="s">
        <v>11</v>
      </c>
    </row>
    <row r="33" spans="1:9" x14ac:dyDescent="0.25">
      <c r="A33" s="20"/>
      <c r="B33" s="37" t="s">
        <v>11</v>
      </c>
      <c r="C33" s="61"/>
      <c r="D33" s="119"/>
      <c r="E33" s="128"/>
      <c r="I33" s="15" t="s">
        <v>11</v>
      </c>
    </row>
    <row r="34" spans="1:9" x14ac:dyDescent="0.25">
      <c r="A34" s="20">
        <v>5152</v>
      </c>
      <c r="B34" s="14" t="s">
        <v>28</v>
      </c>
      <c r="C34" s="61">
        <v>25000</v>
      </c>
      <c r="D34" s="119">
        <f>SUM(C34)</f>
        <v>25000</v>
      </c>
      <c r="E34" s="128">
        <v>18393</v>
      </c>
      <c r="I34" s="15" t="s">
        <v>11</v>
      </c>
    </row>
    <row r="35" spans="1:9" x14ac:dyDescent="0.25">
      <c r="A35" s="20"/>
      <c r="B35" s="14"/>
      <c r="C35" s="61"/>
      <c r="D35" s="119"/>
      <c r="E35" s="128"/>
    </row>
    <row r="36" spans="1:9" x14ac:dyDescent="0.25">
      <c r="A36" s="20">
        <v>5153</v>
      </c>
      <c r="B36" s="14" t="s">
        <v>29</v>
      </c>
      <c r="C36" s="61">
        <v>15000</v>
      </c>
      <c r="D36" s="119">
        <f>SUM(C36)</f>
        <v>15000</v>
      </c>
      <c r="E36" s="120">
        <v>11913</v>
      </c>
    </row>
    <row r="37" spans="1:9" x14ac:dyDescent="0.25">
      <c r="A37" s="20"/>
      <c r="B37" s="14"/>
      <c r="C37" s="61"/>
      <c r="D37" s="119"/>
      <c r="E37" s="120"/>
    </row>
    <row r="38" spans="1:9" x14ac:dyDescent="0.25">
      <c r="A38" s="20">
        <v>5154</v>
      </c>
      <c r="B38" s="14" t="s">
        <v>101</v>
      </c>
      <c r="C38" s="61">
        <v>2000</v>
      </c>
      <c r="D38" s="119">
        <f>SUM(C38)</f>
        <v>2000</v>
      </c>
      <c r="E38" s="120">
        <v>1441</v>
      </c>
    </row>
    <row r="39" spans="1:9" x14ac:dyDescent="0.25">
      <c r="A39" s="7"/>
      <c r="B39" s="14" t="s">
        <v>102</v>
      </c>
      <c r="C39" s="61"/>
      <c r="D39" s="119"/>
      <c r="E39" s="119"/>
    </row>
    <row r="40" spans="1:9" x14ac:dyDescent="0.25">
      <c r="A40" s="7"/>
      <c r="B40" s="8"/>
      <c r="C40" s="61"/>
      <c r="D40" s="119"/>
      <c r="E40" s="128"/>
    </row>
    <row r="41" spans="1:9" x14ac:dyDescent="0.25">
      <c r="A41" s="7">
        <v>5171</v>
      </c>
      <c r="B41" s="14" t="s">
        <v>30</v>
      </c>
      <c r="C41" s="61"/>
      <c r="D41" s="119">
        <f>SUM(C42:C46)</f>
        <v>15700</v>
      </c>
      <c r="E41" s="128">
        <v>10474</v>
      </c>
    </row>
    <row r="42" spans="1:9" x14ac:dyDescent="0.25">
      <c r="A42" s="7"/>
      <c r="B42" s="14" t="s">
        <v>141</v>
      </c>
      <c r="C42" s="120">
        <v>5000</v>
      </c>
      <c r="D42" s="119" t="s">
        <v>11</v>
      </c>
      <c r="E42" s="128"/>
    </row>
    <row r="43" spans="1:9" x14ac:dyDescent="0.25">
      <c r="A43" s="7"/>
      <c r="B43" s="14" t="s">
        <v>180</v>
      </c>
      <c r="C43" s="120">
        <v>3000</v>
      </c>
      <c r="D43" s="119" t="s">
        <v>11</v>
      </c>
      <c r="E43" s="128"/>
    </row>
    <row r="44" spans="1:9" x14ac:dyDescent="0.25">
      <c r="A44" s="7"/>
      <c r="B44" s="14" t="s">
        <v>75</v>
      </c>
      <c r="C44" s="61">
        <v>2000</v>
      </c>
      <c r="D44" s="119" t="s">
        <v>11</v>
      </c>
      <c r="E44" s="128"/>
    </row>
    <row r="45" spans="1:9" x14ac:dyDescent="0.25">
      <c r="A45" s="7"/>
      <c r="B45" s="14" t="s">
        <v>85</v>
      </c>
      <c r="C45" s="61">
        <v>1700</v>
      </c>
      <c r="D45" s="119"/>
      <c r="E45" s="128"/>
    </row>
    <row r="46" spans="1:9" x14ac:dyDescent="0.25">
      <c r="A46" s="7"/>
      <c r="B46" s="14" t="s">
        <v>92</v>
      </c>
      <c r="C46" s="61">
        <v>4000</v>
      </c>
      <c r="D46" s="138"/>
      <c r="E46" s="128"/>
    </row>
    <row r="47" spans="1:9" x14ac:dyDescent="0.25">
      <c r="A47" s="7"/>
      <c r="B47" s="8"/>
      <c r="C47" s="61"/>
      <c r="D47" s="139"/>
      <c r="E47" s="128"/>
    </row>
    <row r="48" spans="1:9" x14ac:dyDescent="0.25">
      <c r="A48" s="7">
        <v>5173</v>
      </c>
      <c r="B48" s="14" t="s">
        <v>31</v>
      </c>
      <c r="C48" s="61" t="s">
        <v>42</v>
      </c>
      <c r="D48" s="119">
        <f>SUM(C49:C50)</f>
        <v>7000</v>
      </c>
      <c r="E48" s="128">
        <v>11880</v>
      </c>
    </row>
    <row r="49" spans="1:5" x14ac:dyDescent="0.25">
      <c r="A49" s="7"/>
      <c r="B49" s="14" t="s">
        <v>76</v>
      </c>
      <c r="C49" s="61">
        <v>7000</v>
      </c>
      <c r="D49" s="119"/>
      <c r="E49" s="128"/>
    </row>
    <row r="50" spans="1:5" x14ac:dyDescent="0.25">
      <c r="A50" s="7"/>
      <c r="B50" s="14" t="s">
        <v>11</v>
      </c>
      <c r="C50" s="61" t="s">
        <v>11</v>
      </c>
      <c r="D50" s="119"/>
      <c r="E50" s="128"/>
    </row>
    <row r="51" spans="1:5" x14ac:dyDescent="0.25">
      <c r="A51" s="7"/>
      <c r="B51" s="14"/>
      <c r="C51" s="61"/>
      <c r="D51" s="119"/>
      <c r="E51" s="128"/>
    </row>
    <row r="52" spans="1:5" x14ac:dyDescent="0.25">
      <c r="A52" s="7">
        <v>5191</v>
      </c>
      <c r="B52" s="14" t="s">
        <v>47</v>
      </c>
      <c r="C52" s="61"/>
      <c r="D52" s="119">
        <f>SUM(C53:C54)</f>
        <v>2000</v>
      </c>
      <c r="E52" s="128">
        <v>1290</v>
      </c>
    </row>
    <row r="53" spans="1:5" x14ac:dyDescent="0.25">
      <c r="A53" s="7"/>
      <c r="B53" s="14" t="s">
        <v>181</v>
      </c>
      <c r="C53" s="61">
        <v>2000</v>
      </c>
      <c r="D53" s="119"/>
      <c r="E53" s="128"/>
    </row>
    <row r="54" spans="1:5" x14ac:dyDescent="0.25">
      <c r="A54" s="7"/>
      <c r="B54" s="14" t="s">
        <v>11</v>
      </c>
      <c r="C54" s="61" t="s">
        <v>11</v>
      </c>
      <c r="D54" s="119"/>
      <c r="E54" s="128"/>
    </row>
    <row r="55" spans="1:5" x14ac:dyDescent="0.25">
      <c r="A55" s="7"/>
      <c r="B55" s="14"/>
      <c r="C55" s="61"/>
      <c r="D55" s="119"/>
      <c r="E55" s="128"/>
    </row>
    <row r="56" spans="1:5" x14ac:dyDescent="0.25">
      <c r="A56" s="7">
        <v>5199</v>
      </c>
      <c r="B56" s="14" t="s">
        <v>48</v>
      </c>
      <c r="C56" s="61"/>
      <c r="D56" s="119">
        <f>SUM(C57:C57)</f>
        <v>1400</v>
      </c>
      <c r="E56" s="128">
        <v>1001</v>
      </c>
    </row>
    <row r="57" spans="1:5" x14ac:dyDescent="0.25">
      <c r="A57" s="7"/>
      <c r="B57" s="14" t="s">
        <v>77</v>
      </c>
      <c r="C57" s="61">
        <v>1400</v>
      </c>
      <c r="D57" s="119"/>
      <c r="E57" s="128"/>
    </row>
    <row r="58" spans="1:5" x14ac:dyDescent="0.25">
      <c r="A58" s="7"/>
      <c r="B58" s="8"/>
      <c r="C58" s="61"/>
      <c r="D58" s="119"/>
      <c r="E58" s="128"/>
    </row>
    <row r="59" spans="1:5" x14ac:dyDescent="0.25">
      <c r="A59" s="7">
        <v>5232</v>
      </c>
      <c r="B59" s="14" t="s">
        <v>32</v>
      </c>
      <c r="C59" s="61"/>
      <c r="D59" s="119">
        <f>SUM(C60:C65)</f>
        <v>21100</v>
      </c>
      <c r="E59" s="128">
        <v>26860</v>
      </c>
    </row>
    <row r="60" spans="1:5" x14ac:dyDescent="0.25">
      <c r="A60" s="7"/>
      <c r="B60" s="14" t="s">
        <v>116</v>
      </c>
      <c r="C60" s="61">
        <v>1000</v>
      </c>
      <c r="D60" s="119"/>
      <c r="E60" s="128"/>
    </row>
    <row r="61" spans="1:5" x14ac:dyDescent="0.25">
      <c r="A61" s="7"/>
      <c r="B61" s="14" t="s">
        <v>43</v>
      </c>
      <c r="C61" s="61">
        <v>1000</v>
      </c>
      <c r="D61" s="119"/>
      <c r="E61" s="128"/>
    </row>
    <row r="62" spans="1:5" x14ac:dyDescent="0.25">
      <c r="A62" s="7"/>
      <c r="B62" s="14" t="s">
        <v>214</v>
      </c>
      <c r="C62" s="61">
        <v>1000</v>
      </c>
      <c r="D62" s="119"/>
      <c r="E62" s="128"/>
    </row>
    <row r="63" spans="1:5" x14ac:dyDescent="0.25">
      <c r="A63" s="7"/>
      <c r="B63" s="14" t="s">
        <v>161</v>
      </c>
      <c r="C63" s="61">
        <v>1100</v>
      </c>
      <c r="D63" s="119"/>
      <c r="E63" s="128"/>
    </row>
    <row r="64" spans="1:5" x14ac:dyDescent="0.25">
      <c r="A64" s="7"/>
      <c r="B64" s="14" t="s">
        <v>190</v>
      </c>
      <c r="C64" s="61">
        <v>17000</v>
      </c>
      <c r="D64" s="119"/>
      <c r="E64" s="128"/>
    </row>
    <row r="65" spans="1:11" x14ac:dyDescent="0.25">
      <c r="A65" s="7"/>
      <c r="B65" s="14" t="s">
        <v>11</v>
      </c>
      <c r="C65" s="61"/>
      <c r="D65" s="119"/>
      <c r="E65" s="128"/>
    </row>
    <row r="66" spans="1:11" x14ac:dyDescent="0.25">
      <c r="A66" s="7"/>
      <c r="B66" s="14" t="s">
        <v>11</v>
      </c>
      <c r="C66" s="61"/>
      <c r="D66" s="119"/>
      <c r="E66" s="128"/>
    </row>
    <row r="67" spans="1:11" x14ac:dyDescent="0.25">
      <c r="A67" s="7"/>
      <c r="B67" s="14"/>
      <c r="C67" s="61"/>
      <c r="D67" s="119"/>
      <c r="E67" s="128"/>
    </row>
    <row r="68" spans="1:11" x14ac:dyDescent="0.25">
      <c r="A68" s="7">
        <v>5253</v>
      </c>
      <c r="B68" s="14" t="s">
        <v>126</v>
      </c>
      <c r="C68" s="61">
        <v>2800</v>
      </c>
      <c r="D68" s="119">
        <v>2800</v>
      </c>
      <c r="E68" s="128">
        <v>0</v>
      </c>
      <c r="J68" s="14"/>
      <c r="K68" s="61"/>
    </row>
    <row r="69" spans="1:11" x14ac:dyDescent="0.25">
      <c r="A69" s="7"/>
      <c r="B69" s="14" t="s">
        <v>182</v>
      </c>
      <c r="C69" s="61"/>
      <c r="D69" s="119"/>
      <c r="E69" s="128"/>
    </row>
    <row r="70" spans="1:11" x14ac:dyDescent="0.25">
      <c r="A70" s="7"/>
      <c r="B70" s="8"/>
      <c r="C70" s="61"/>
      <c r="D70" s="119"/>
      <c r="E70" s="128"/>
    </row>
    <row r="71" spans="1:11" x14ac:dyDescent="0.25">
      <c r="A71" s="7">
        <v>5263</v>
      </c>
      <c r="B71" s="14" t="s">
        <v>33</v>
      </c>
      <c r="C71" s="61">
        <v>250</v>
      </c>
      <c r="D71" s="119">
        <v>250</v>
      </c>
      <c r="E71" s="128">
        <v>165</v>
      </c>
    </row>
    <row r="72" spans="1:11" x14ac:dyDescent="0.25">
      <c r="A72" s="7"/>
      <c r="B72" s="14"/>
      <c r="C72" s="61"/>
      <c r="D72" s="119"/>
      <c r="E72" s="128"/>
    </row>
    <row r="73" spans="1:11" x14ac:dyDescent="0.25">
      <c r="A73" s="7">
        <v>5265</v>
      </c>
      <c r="B73" s="14" t="s">
        <v>34</v>
      </c>
      <c r="C73" s="61"/>
      <c r="D73" s="119">
        <f>SUM(C74:C82)</f>
        <v>28950</v>
      </c>
      <c r="E73" s="128">
        <v>8526</v>
      </c>
    </row>
    <row r="74" spans="1:11" x14ac:dyDescent="0.25">
      <c r="A74" s="7"/>
      <c r="B74" s="14" t="s">
        <v>215</v>
      </c>
      <c r="C74" s="61">
        <v>600</v>
      </c>
      <c r="D74" s="119"/>
      <c r="E74" s="128"/>
    </row>
    <row r="75" spans="1:11" x14ac:dyDescent="0.25">
      <c r="A75" s="7"/>
      <c r="B75" s="14" t="s">
        <v>11</v>
      </c>
      <c r="C75" s="61" t="s">
        <v>11</v>
      </c>
      <c r="D75" s="119"/>
      <c r="E75" s="128"/>
    </row>
    <row r="76" spans="1:11" x14ac:dyDescent="0.25">
      <c r="A76" s="7"/>
      <c r="B76" s="14" t="s">
        <v>44</v>
      </c>
      <c r="C76" s="61">
        <v>5000</v>
      </c>
      <c r="D76" s="119"/>
      <c r="E76" s="128"/>
    </row>
    <row r="77" spans="1:11" x14ac:dyDescent="0.25">
      <c r="A77" s="7"/>
      <c r="B77" s="14" t="s">
        <v>93</v>
      </c>
      <c r="C77" s="61">
        <v>2500</v>
      </c>
      <c r="D77" s="119"/>
      <c r="E77" s="128"/>
    </row>
    <row r="78" spans="1:11" ht="26.4" x14ac:dyDescent="0.25">
      <c r="A78" s="7"/>
      <c r="B78" s="37" t="s">
        <v>165</v>
      </c>
      <c r="C78" s="61">
        <v>2550</v>
      </c>
      <c r="D78" s="119"/>
      <c r="E78" s="128"/>
    </row>
    <row r="79" spans="1:11" x14ac:dyDescent="0.25">
      <c r="A79" s="7"/>
      <c r="B79" s="37" t="s">
        <v>163</v>
      </c>
      <c r="C79" s="61">
        <v>4000</v>
      </c>
      <c r="D79" s="119"/>
      <c r="E79" s="128"/>
    </row>
    <row r="80" spans="1:11" x14ac:dyDescent="0.25">
      <c r="A80" s="7"/>
      <c r="B80" s="37" t="s">
        <v>183</v>
      </c>
      <c r="C80" s="61">
        <v>1800</v>
      </c>
      <c r="D80" s="119"/>
      <c r="E80" s="128"/>
    </row>
    <row r="81" spans="1:5" x14ac:dyDescent="0.25">
      <c r="A81" s="7"/>
      <c r="B81" s="37" t="s">
        <v>216</v>
      </c>
      <c r="C81" s="61">
        <v>2500</v>
      </c>
      <c r="D81" s="119"/>
      <c r="E81" s="128"/>
    </row>
    <row r="82" spans="1:5" x14ac:dyDescent="0.25">
      <c r="A82" s="7"/>
      <c r="B82" s="14" t="s">
        <v>166</v>
      </c>
      <c r="C82" s="61">
        <v>10000</v>
      </c>
      <c r="D82" s="119"/>
      <c r="E82" s="128"/>
    </row>
    <row r="83" spans="1:5" x14ac:dyDescent="0.25">
      <c r="A83" s="7"/>
      <c r="B83" s="37"/>
      <c r="C83" s="61"/>
      <c r="D83" s="119"/>
      <c r="E83" s="128"/>
    </row>
    <row r="84" spans="1:5" x14ac:dyDescent="0.25">
      <c r="A84" s="7"/>
      <c r="B84" s="28" t="s">
        <v>57</v>
      </c>
      <c r="C84" s="61"/>
      <c r="D84" s="124">
        <f>SUM(D8:D81)</f>
        <v>193887</v>
      </c>
      <c r="E84" s="125">
        <f>SUM(E8:E81)</f>
        <v>169134</v>
      </c>
    </row>
    <row r="85" spans="1:5" x14ac:dyDescent="0.25">
      <c r="A85" s="9"/>
      <c r="B85" s="10"/>
      <c r="C85" s="137"/>
      <c r="D85" s="123"/>
      <c r="E85" s="134"/>
    </row>
  </sheetData>
  <mergeCells count="2">
    <mergeCell ref="A3:D3"/>
    <mergeCell ref="A4:D4"/>
  </mergeCells>
  <phoneticPr fontId="0" type="noConversion"/>
  <printOptions horizontalCentered="1" gridLines="1"/>
  <pageMargins left="0.75" right="0.75" top="0.75" bottom="0.75" header="0.4" footer="0.5"/>
  <pageSetup scale="55" orientation="portrait" r:id="rId1"/>
  <headerFooter alignWithMargins="0">
    <oddHeader>&amp;R&amp;"Arial,Bold"&amp;12Expenditures</oddHeader>
    <oddFooter>&amp;L&amp;8&amp;D&amp;R&amp;8Page ___ of 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6"/>
  <sheetViews>
    <sheetView topLeftCell="A2" zoomScaleNormal="100" workbookViewId="0">
      <selection activeCell="E6" sqref="E6"/>
    </sheetView>
  </sheetViews>
  <sheetFormatPr defaultRowHeight="13.2" x14ac:dyDescent="0.25"/>
  <cols>
    <col min="1" max="1" width="11.109375" customWidth="1"/>
    <col min="2" max="2" width="50.6640625" customWidth="1"/>
    <col min="3" max="3" width="10.44140625" style="15" customWidth="1"/>
    <col min="4" max="4" width="9.5546875" style="22" customWidth="1"/>
    <col min="5" max="5" width="9.6640625" style="15" customWidth="1"/>
  </cols>
  <sheetData>
    <row r="1" spans="1:6" ht="24.6" thickBot="1" x14ac:dyDescent="0.3">
      <c r="A1" s="2" t="s">
        <v>4</v>
      </c>
      <c r="B1" s="35" t="s">
        <v>9</v>
      </c>
      <c r="C1" s="3"/>
      <c r="D1" s="36" t="s">
        <v>5</v>
      </c>
      <c r="E1" s="105" t="s">
        <v>10</v>
      </c>
    </row>
    <row r="2" spans="1:6" ht="24.6" thickBot="1" x14ac:dyDescent="0.3">
      <c r="A2" s="2" t="s">
        <v>11</v>
      </c>
      <c r="B2" s="6"/>
      <c r="C2" s="3"/>
      <c r="D2" s="36" t="s">
        <v>6</v>
      </c>
      <c r="E2" s="27" t="s">
        <v>192</v>
      </c>
      <c r="F2" s="15"/>
    </row>
    <row r="3" spans="1:6" ht="15.6" x14ac:dyDescent="0.3">
      <c r="A3" s="33"/>
      <c r="B3" s="33"/>
      <c r="C3" s="33"/>
      <c r="D3" s="33"/>
    </row>
    <row r="4" spans="1:6" ht="15.6" x14ac:dyDescent="0.3">
      <c r="A4" s="144" t="s">
        <v>71</v>
      </c>
      <c r="B4" s="146"/>
      <c r="C4" s="146"/>
      <c r="D4" s="84"/>
    </row>
    <row r="5" spans="1:6" ht="6" customHeight="1" x14ac:dyDescent="0.25"/>
    <row r="6" spans="1:6" ht="34.799999999999997" x14ac:dyDescent="0.25">
      <c r="A6" s="4" t="s">
        <v>0</v>
      </c>
      <c r="B6" s="1" t="s">
        <v>1</v>
      </c>
      <c r="C6" s="1" t="s">
        <v>2</v>
      </c>
      <c r="D6" s="69" t="s">
        <v>24</v>
      </c>
      <c r="E6" s="34" t="s">
        <v>224</v>
      </c>
    </row>
    <row r="7" spans="1:6" x14ac:dyDescent="0.25">
      <c r="A7" s="13"/>
      <c r="B7" s="135"/>
      <c r="C7" s="104"/>
      <c r="D7" s="29"/>
      <c r="E7" s="55"/>
    </row>
    <row r="8" spans="1:6" x14ac:dyDescent="0.25">
      <c r="A8" s="7">
        <v>4001</v>
      </c>
      <c r="B8" s="18" t="s">
        <v>19</v>
      </c>
      <c r="C8" s="120">
        <v>250000</v>
      </c>
      <c r="D8" s="119">
        <f>SUM(C8)</f>
        <v>250000</v>
      </c>
      <c r="E8" s="121">
        <v>250091</v>
      </c>
    </row>
    <row r="9" spans="1:6" x14ac:dyDescent="0.25">
      <c r="A9" s="7"/>
      <c r="B9" s="18"/>
      <c r="C9" s="120"/>
      <c r="D9" s="119"/>
      <c r="E9" s="121"/>
    </row>
    <row r="10" spans="1:6" x14ac:dyDescent="0.25">
      <c r="A10" s="7">
        <v>4002</v>
      </c>
      <c r="B10" s="18" t="s">
        <v>177</v>
      </c>
      <c r="C10" s="120"/>
      <c r="D10" s="119">
        <v>0</v>
      </c>
      <c r="E10" s="121">
        <v>0</v>
      </c>
    </row>
    <row r="11" spans="1:6" x14ac:dyDescent="0.25">
      <c r="A11" s="7"/>
      <c r="B11" s="18"/>
      <c r="C11" s="120"/>
      <c r="D11" s="119"/>
      <c r="E11" s="121"/>
    </row>
    <row r="12" spans="1:6" x14ac:dyDescent="0.25">
      <c r="A12" s="7">
        <v>4004</v>
      </c>
      <c r="B12" s="18" t="s">
        <v>12</v>
      </c>
      <c r="C12" s="120">
        <v>21000</v>
      </c>
      <c r="D12" s="119">
        <f>SUM(C12)</f>
        <v>21000</v>
      </c>
      <c r="E12" s="121">
        <v>21716</v>
      </c>
    </row>
    <row r="13" spans="1:6" x14ac:dyDescent="0.25">
      <c r="A13" s="7"/>
      <c r="B13" s="18"/>
      <c r="C13" s="120"/>
      <c r="D13" s="119"/>
      <c r="E13" s="121"/>
    </row>
    <row r="14" spans="1:6" x14ac:dyDescent="0.25">
      <c r="A14" s="7">
        <v>4008</v>
      </c>
      <c r="B14" s="18" t="s">
        <v>13</v>
      </c>
      <c r="C14" s="120">
        <v>0</v>
      </c>
      <c r="D14" s="119">
        <f>SUM(C14)</f>
        <v>0</v>
      </c>
      <c r="E14" s="121">
        <v>0</v>
      </c>
    </row>
    <row r="15" spans="1:6" x14ac:dyDescent="0.25">
      <c r="A15" s="7"/>
      <c r="B15" s="18"/>
      <c r="C15" s="120"/>
      <c r="D15" s="119"/>
      <c r="E15" s="121"/>
    </row>
    <row r="16" spans="1:6" x14ac:dyDescent="0.25">
      <c r="A16" s="5">
        <v>4021</v>
      </c>
      <c r="B16" s="15" t="s">
        <v>20</v>
      </c>
      <c r="C16" s="120">
        <v>1500</v>
      </c>
      <c r="D16" s="119">
        <f>SUM(C16)</f>
        <v>1500</v>
      </c>
      <c r="E16" s="121">
        <v>1725</v>
      </c>
    </row>
    <row r="17" spans="1:5" x14ac:dyDescent="0.25">
      <c r="A17" s="5"/>
      <c r="B17" s="15"/>
      <c r="C17" s="120"/>
      <c r="D17" s="119"/>
      <c r="E17" s="121"/>
    </row>
    <row r="18" spans="1:5" x14ac:dyDescent="0.25">
      <c r="A18" s="5">
        <v>4023</v>
      </c>
      <c r="B18" s="15" t="s">
        <v>14</v>
      </c>
      <c r="C18" s="120">
        <v>0</v>
      </c>
      <c r="D18" s="119">
        <f>SUM(C18)</f>
        <v>0</v>
      </c>
      <c r="E18" s="121">
        <v>154</v>
      </c>
    </row>
    <row r="19" spans="1:5" x14ac:dyDescent="0.25">
      <c r="A19" s="5"/>
      <c r="B19" s="15"/>
      <c r="C19" s="120"/>
      <c r="D19" s="119"/>
      <c r="E19" s="121"/>
    </row>
    <row r="20" spans="1:5" x14ac:dyDescent="0.25">
      <c r="A20" s="5">
        <v>4301</v>
      </c>
      <c r="B20" s="15" t="s">
        <v>15</v>
      </c>
      <c r="C20" s="120">
        <v>2000</v>
      </c>
      <c r="D20" s="119">
        <f>SUM(C20)</f>
        <v>2000</v>
      </c>
      <c r="E20" s="121">
        <v>3604</v>
      </c>
    </row>
    <row r="21" spans="1:5" x14ac:dyDescent="0.25">
      <c r="A21" s="5"/>
      <c r="B21" s="15"/>
      <c r="C21" s="120"/>
      <c r="D21" s="119"/>
      <c r="E21" s="121"/>
    </row>
    <row r="22" spans="1:5" x14ac:dyDescent="0.25">
      <c r="A22" s="5">
        <v>4303</v>
      </c>
      <c r="B22" s="15" t="s">
        <v>121</v>
      </c>
      <c r="C22" s="120">
        <v>0</v>
      </c>
      <c r="D22" s="119">
        <f>SUM(C22)</f>
        <v>0</v>
      </c>
      <c r="E22" s="121">
        <v>0</v>
      </c>
    </row>
    <row r="23" spans="1:5" x14ac:dyDescent="0.25">
      <c r="A23" s="5"/>
      <c r="B23" s="15"/>
      <c r="C23" s="120"/>
      <c r="D23" s="119"/>
      <c r="E23" s="121"/>
    </row>
    <row r="24" spans="1:5" x14ac:dyDescent="0.25">
      <c r="A24" s="5">
        <v>4472</v>
      </c>
      <c r="B24" s="15" t="s">
        <v>16</v>
      </c>
      <c r="C24" s="120">
        <v>300</v>
      </c>
      <c r="D24" s="119">
        <f>SUM(C24)</f>
        <v>300</v>
      </c>
      <c r="E24" s="121">
        <v>539</v>
      </c>
    </row>
    <row r="25" spans="1:5" x14ac:dyDescent="0.25">
      <c r="A25" s="5"/>
      <c r="B25" s="15"/>
      <c r="C25" s="120"/>
      <c r="D25" s="119"/>
      <c r="E25" s="121"/>
    </row>
    <row r="26" spans="1:5" x14ac:dyDescent="0.25">
      <c r="A26" s="5">
        <v>4498</v>
      </c>
      <c r="B26" s="15" t="s">
        <v>74</v>
      </c>
      <c r="C26" s="120"/>
      <c r="D26" s="119">
        <f>SUM(C26)</f>
        <v>0</v>
      </c>
      <c r="E26" s="121">
        <v>0</v>
      </c>
    </row>
    <row r="27" spans="1:5" x14ac:dyDescent="0.25">
      <c r="A27" s="5"/>
      <c r="B27" s="15" t="s">
        <v>21</v>
      </c>
      <c r="C27" s="120"/>
      <c r="D27" s="119"/>
      <c r="E27" s="121"/>
    </row>
    <row r="28" spans="1:5" x14ac:dyDescent="0.25">
      <c r="A28" s="5"/>
      <c r="B28" s="15"/>
      <c r="C28" s="120"/>
      <c r="D28" s="119"/>
      <c r="E28" s="121"/>
    </row>
    <row r="29" spans="1:5" x14ac:dyDescent="0.25">
      <c r="A29" s="5">
        <v>4499</v>
      </c>
      <c r="B29" s="15" t="s">
        <v>17</v>
      </c>
      <c r="C29" s="120"/>
      <c r="D29" s="119">
        <f>SUM(C29)</f>
        <v>0</v>
      </c>
      <c r="E29" s="121">
        <v>0</v>
      </c>
    </row>
    <row r="30" spans="1:5" ht="39.6" x14ac:dyDescent="0.25">
      <c r="A30" s="5"/>
      <c r="B30" s="44" t="s">
        <v>178</v>
      </c>
      <c r="C30" s="120">
        <v>0</v>
      </c>
      <c r="D30" s="119">
        <f>SUM(C30)</f>
        <v>0</v>
      </c>
      <c r="E30" s="121"/>
    </row>
    <row r="31" spans="1:5" x14ac:dyDescent="0.25">
      <c r="A31" s="5"/>
      <c r="B31" s="15"/>
      <c r="C31" s="120"/>
      <c r="D31" s="119"/>
      <c r="E31" s="121"/>
    </row>
    <row r="32" spans="1:5" x14ac:dyDescent="0.25">
      <c r="A32" s="5">
        <v>4555</v>
      </c>
      <c r="B32" s="15" t="s">
        <v>80</v>
      </c>
      <c r="C32" s="120"/>
      <c r="D32" s="119">
        <f>SUM(C32)</f>
        <v>0</v>
      </c>
      <c r="E32" s="121">
        <v>0</v>
      </c>
    </row>
    <row r="33" spans="1:5" x14ac:dyDescent="0.25">
      <c r="A33" s="5"/>
      <c r="B33" s="2"/>
      <c r="C33" s="120" t="s">
        <v>11</v>
      </c>
      <c r="D33" s="119"/>
      <c r="E33" s="121"/>
    </row>
    <row r="34" spans="1:5" x14ac:dyDescent="0.25">
      <c r="A34" s="5">
        <v>4599</v>
      </c>
      <c r="B34" s="15" t="s">
        <v>59</v>
      </c>
      <c r="C34" s="120"/>
      <c r="D34" s="119">
        <f>SUM(C34)</f>
        <v>0</v>
      </c>
      <c r="E34" s="121">
        <v>0</v>
      </c>
    </row>
    <row r="35" spans="1:5" x14ac:dyDescent="0.25">
      <c r="A35" s="5"/>
      <c r="B35" s="15" t="s">
        <v>179</v>
      </c>
      <c r="C35" s="120" t="s">
        <v>11</v>
      </c>
      <c r="D35" s="119"/>
      <c r="E35" s="121"/>
    </row>
    <row r="36" spans="1:5" x14ac:dyDescent="0.25">
      <c r="A36" s="5"/>
      <c r="B36" s="15" t="s">
        <v>91</v>
      </c>
      <c r="C36" s="120" t="s">
        <v>11</v>
      </c>
      <c r="D36" s="119"/>
      <c r="E36" s="121"/>
    </row>
    <row r="37" spans="1:5" ht="26.4" x14ac:dyDescent="0.25">
      <c r="A37" s="5"/>
      <c r="B37" s="44" t="s">
        <v>90</v>
      </c>
      <c r="C37" s="120"/>
      <c r="D37" s="119"/>
      <c r="E37" s="121"/>
    </row>
    <row r="38" spans="1:5" x14ac:dyDescent="0.25">
      <c r="A38" s="5"/>
      <c r="B38" s="15"/>
      <c r="C38" s="120"/>
      <c r="D38" s="119"/>
      <c r="E38" s="121"/>
    </row>
    <row r="39" spans="1:5" x14ac:dyDescent="0.25">
      <c r="A39" s="5">
        <v>4901</v>
      </c>
      <c r="B39" s="15" t="s">
        <v>110</v>
      </c>
      <c r="C39" s="120"/>
      <c r="D39" s="119"/>
      <c r="E39" s="121"/>
    </row>
    <row r="40" spans="1:5" x14ac:dyDescent="0.25">
      <c r="A40" s="5"/>
      <c r="B40" s="15"/>
      <c r="C40" s="120"/>
      <c r="D40" s="119"/>
      <c r="E40" s="121"/>
    </row>
    <row r="41" spans="1:5" x14ac:dyDescent="0.25">
      <c r="A41" s="5">
        <v>4911</v>
      </c>
      <c r="B41" s="15" t="s">
        <v>23</v>
      </c>
      <c r="C41" s="120"/>
      <c r="D41" s="119">
        <f>SUM(C41)</f>
        <v>0</v>
      </c>
      <c r="E41" s="121">
        <v>0</v>
      </c>
    </row>
    <row r="42" spans="1:5" x14ac:dyDescent="0.25">
      <c r="A42" s="5"/>
      <c r="B42" s="15"/>
      <c r="C42" s="120"/>
      <c r="D42" s="119"/>
      <c r="E42" s="121"/>
    </row>
    <row r="43" spans="1:5" x14ac:dyDescent="0.25">
      <c r="A43" s="5">
        <v>4922</v>
      </c>
      <c r="B43" s="15" t="s">
        <v>122</v>
      </c>
      <c r="C43" s="120"/>
      <c r="D43" s="119">
        <f>SUM(C43)</f>
        <v>0</v>
      </c>
      <c r="E43" s="121">
        <v>0</v>
      </c>
    </row>
    <row r="44" spans="1:5" x14ac:dyDescent="0.25">
      <c r="A44" s="5"/>
      <c r="B44" s="15"/>
      <c r="C44" s="120"/>
      <c r="D44" s="119"/>
      <c r="E44" s="121"/>
    </row>
    <row r="45" spans="1:5" x14ac:dyDescent="0.25">
      <c r="A45" s="5">
        <v>4951</v>
      </c>
      <c r="B45" s="15" t="s">
        <v>211</v>
      </c>
      <c r="C45" s="120"/>
      <c r="D45" s="119">
        <f>SUM(C45)</f>
        <v>0</v>
      </c>
      <c r="E45" s="121">
        <v>2222</v>
      </c>
    </row>
    <row r="46" spans="1:5" x14ac:dyDescent="0.25">
      <c r="A46" s="5"/>
      <c r="B46" s="15" t="s">
        <v>18</v>
      </c>
      <c r="C46" s="120">
        <v>0</v>
      </c>
      <c r="D46" s="119"/>
      <c r="E46" s="121"/>
    </row>
    <row r="47" spans="1:5" x14ac:dyDescent="0.25">
      <c r="A47" s="5"/>
      <c r="B47" s="15"/>
      <c r="C47" s="120"/>
      <c r="D47" s="119"/>
      <c r="E47" s="121"/>
    </row>
    <row r="48" spans="1:5" x14ac:dyDescent="0.25">
      <c r="A48" s="5">
        <v>4959</v>
      </c>
      <c r="B48" s="15" t="s">
        <v>139</v>
      </c>
      <c r="C48" s="120"/>
      <c r="D48" s="119">
        <f>SUM(C49)</f>
        <v>0</v>
      </c>
      <c r="E48" s="121">
        <v>0</v>
      </c>
    </row>
    <row r="49" spans="1:5" x14ac:dyDescent="0.25">
      <c r="A49" s="5"/>
      <c r="B49" s="15" t="s">
        <v>149</v>
      </c>
      <c r="C49" s="120">
        <v>0</v>
      </c>
      <c r="D49" s="119"/>
      <c r="E49" s="121"/>
    </row>
    <row r="50" spans="1:5" x14ac:dyDescent="0.25">
      <c r="A50" s="5"/>
      <c r="B50" s="15"/>
      <c r="C50" s="120"/>
      <c r="D50" s="119"/>
      <c r="E50" s="121"/>
    </row>
    <row r="51" spans="1:5" x14ac:dyDescent="0.25">
      <c r="A51" s="5">
        <v>4998</v>
      </c>
      <c r="B51" s="15" t="s">
        <v>123</v>
      </c>
      <c r="C51" s="120"/>
      <c r="D51" s="119">
        <f>SUM(C51)</f>
        <v>0</v>
      </c>
      <c r="E51" s="121">
        <v>0</v>
      </c>
    </row>
    <row r="52" spans="1:5" x14ac:dyDescent="0.25">
      <c r="A52" s="5"/>
      <c r="B52" s="15"/>
      <c r="C52" s="120"/>
      <c r="D52" s="119"/>
      <c r="E52" s="121"/>
    </row>
    <row r="53" spans="1:5" x14ac:dyDescent="0.25">
      <c r="A53" s="5"/>
      <c r="B53" s="15"/>
      <c r="C53" s="120"/>
      <c r="D53" s="119"/>
      <c r="E53" s="121"/>
    </row>
    <row r="54" spans="1:5" x14ac:dyDescent="0.25">
      <c r="A54" s="5">
        <v>4999</v>
      </c>
      <c r="B54" s="15" t="s">
        <v>82</v>
      </c>
      <c r="C54" s="120"/>
      <c r="D54" s="119">
        <f>SUM(C54)</f>
        <v>0</v>
      </c>
      <c r="E54" s="121">
        <v>8073</v>
      </c>
    </row>
    <row r="55" spans="1:5" x14ac:dyDescent="0.25">
      <c r="A55" s="7"/>
      <c r="B55" s="18"/>
      <c r="C55" s="61"/>
      <c r="D55" s="122"/>
      <c r="E55" s="121"/>
    </row>
    <row r="56" spans="1:5" x14ac:dyDescent="0.25">
      <c r="A56" s="9"/>
      <c r="B56" s="136"/>
      <c r="C56" s="123" t="s">
        <v>22</v>
      </c>
      <c r="D56" s="124">
        <f>SUM(D7:D55)</f>
        <v>274800</v>
      </c>
      <c r="E56" s="125">
        <f>SUM(E7:E55)</f>
        <v>288124</v>
      </c>
    </row>
  </sheetData>
  <mergeCells count="1">
    <mergeCell ref="A4:C4"/>
  </mergeCells>
  <phoneticPr fontId="0" type="noConversion"/>
  <printOptions horizontalCentered="1" gridLines="1"/>
  <pageMargins left="0.75" right="0.75" top="0.75" bottom="0.75" header="0.4" footer="0.5"/>
  <pageSetup scale="77" orientation="portrait" r:id="rId1"/>
  <headerFooter alignWithMargins="0">
    <oddHeader>&amp;R&amp;"Arial,Bold"&amp;12Revenues</oddHeader>
    <oddFooter>&amp;L&amp;8&amp;D&amp;R&amp;8Page ___   of 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topLeftCell="A3" workbookViewId="0">
      <selection activeCell="F16" sqref="F16"/>
    </sheetView>
  </sheetViews>
  <sheetFormatPr defaultRowHeight="13.2" x14ac:dyDescent="0.25"/>
  <cols>
    <col min="1" max="1" width="21.33203125" customWidth="1"/>
    <col min="2" max="2" width="23.6640625" customWidth="1"/>
    <col min="3" max="3" width="14.33203125" customWidth="1"/>
    <col min="4" max="4" width="3.6640625" customWidth="1"/>
    <col min="7" max="7" width="25.44140625" customWidth="1"/>
    <col min="8" max="8" width="12" bestFit="1" customWidth="1"/>
    <col min="9" max="9" width="3.6640625" customWidth="1"/>
    <col min="10" max="10" width="27.5546875" customWidth="1"/>
    <col min="13" max="13" width="14" customWidth="1"/>
  </cols>
  <sheetData>
    <row r="1" spans="1:13" ht="17.399999999999999" x14ac:dyDescent="0.3">
      <c r="A1" s="48">
        <f>+'Revenues operating'!L14</f>
        <v>0</v>
      </c>
      <c r="B1" s="49"/>
      <c r="C1" s="49"/>
      <c r="D1" s="49"/>
      <c r="E1" s="49"/>
      <c r="F1" s="49"/>
      <c r="G1" s="49"/>
      <c r="H1" s="49"/>
      <c r="I1" s="49"/>
      <c r="J1" s="65"/>
      <c r="K1" s="65"/>
      <c r="L1" s="65"/>
      <c r="M1" s="66"/>
    </row>
    <row r="2" spans="1:13" s="22" customFormat="1" ht="17.399999999999999" x14ac:dyDescent="0.3">
      <c r="A2" s="147" t="s">
        <v>191</v>
      </c>
      <c r="B2" s="148"/>
      <c r="C2" s="148"/>
      <c r="D2" s="148"/>
      <c r="E2" s="148"/>
      <c r="F2" s="148"/>
      <c r="G2" s="148"/>
      <c r="H2" s="148"/>
      <c r="I2" s="64"/>
      <c r="M2" s="67"/>
    </row>
    <row r="3" spans="1:13" ht="17.399999999999999" x14ac:dyDescent="0.3">
      <c r="A3" s="50"/>
      <c r="B3" s="51"/>
      <c r="C3" s="51"/>
      <c r="D3" s="51"/>
      <c r="E3" s="51"/>
      <c r="F3" s="51"/>
      <c r="G3" s="51"/>
      <c r="H3" s="51"/>
      <c r="I3" s="51"/>
      <c r="M3" s="68"/>
    </row>
    <row r="4" spans="1:13" ht="17.399999999999999" x14ac:dyDescent="0.3">
      <c r="A4" s="85" t="s">
        <v>169</v>
      </c>
      <c r="B4" s="86"/>
      <c r="C4" s="51"/>
      <c r="D4" s="51"/>
      <c r="E4" s="87" t="s">
        <v>170</v>
      </c>
      <c r="F4" s="87"/>
      <c r="G4" s="87"/>
      <c r="H4" s="51"/>
      <c r="I4" s="51"/>
      <c r="J4" s="88" t="s">
        <v>171</v>
      </c>
      <c r="K4" s="15"/>
      <c r="L4" s="15"/>
      <c r="M4" s="89"/>
    </row>
    <row r="5" spans="1:13" ht="17.399999999999999" x14ac:dyDescent="0.3">
      <c r="A5" s="50" t="s">
        <v>221</v>
      </c>
      <c r="B5" s="51"/>
      <c r="C5" s="90">
        <v>291994</v>
      </c>
      <c r="D5" s="51"/>
      <c r="E5" s="50" t="s">
        <v>221</v>
      </c>
      <c r="F5" s="51"/>
      <c r="G5" s="51"/>
      <c r="H5" s="90">
        <v>119874</v>
      </c>
      <c r="I5" s="90"/>
      <c r="J5" s="50" t="s">
        <v>221</v>
      </c>
      <c r="K5" s="51"/>
      <c r="L5" s="51"/>
      <c r="M5" s="91">
        <v>65263</v>
      </c>
    </row>
    <row r="6" spans="1:13" ht="17.399999999999999" x14ac:dyDescent="0.3">
      <c r="A6" s="50" t="s">
        <v>111</v>
      </c>
      <c r="B6" s="51"/>
      <c r="C6" s="90">
        <v>0</v>
      </c>
      <c r="D6" s="58"/>
      <c r="E6" s="51" t="s">
        <v>111</v>
      </c>
      <c r="F6" s="51"/>
      <c r="G6" s="51"/>
      <c r="H6" s="90">
        <v>0</v>
      </c>
      <c r="I6" s="72"/>
      <c r="J6" s="51" t="s">
        <v>111</v>
      </c>
      <c r="K6" s="51"/>
      <c r="L6" s="51"/>
      <c r="M6" s="101">
        <v>95904</v>
      </c>
    </row>
    <row r="7" spans="1:13" ht="17.399999999999999" x14ac:dyDescent="0.3">
      <c r="A7" s="108" t="s">
        <v>222</v>
      </c>
      <c r="B7" s="51"/>
      <c r="C7" s="90">
        <v>28924</v>
      </c>
      <c r="D7" s="58"/>
      <c r="E7" s="15" t="s">
        <v>11</v>
      </c>
      <c r="F7" s="51"/>
      <c r="G7" s="51"/>
      <c r="H7" s="72" t="s">
        <v>11</v>
      </c>
      <c r="I7" s="72"/>
      <c r="J7" s="15" t="s">
        <v>11</v>
      </c>
      <c r="K7" s="51"/>
      <c r="L7" s="51"/>
      <c r="M7" s="107" t="s">
        <v>11</v>
      </c>
    </row>
    <row r="8" spans="1:13" ht="17.399999999999999" x14ac:dyDescent="0.3">
      <c r="A8" s="50" t="s">
        <v>112</v>
      </c>
      <c r="B8" s="51"/>
      <c r="C8" s="90">
        <f>SUM(C5:C7)</f>
        <v>320918</v>
      </c>
      <c r="D8" s="58"/>
      <c r="E8" s="51" t="s">
        <v>113</v>
      </c>
      <c r="F8" s="51"/>
      <c r="G8" s="51"/>
      <c r="H8" s="90">
        <f>SUM(H5:H6)</f>
        <v>119874</v>
      </c>
      <c r="I8" s="72"/>
      <c r="J8" s="51" t="s">
        <v>113</v>
      </c>
      <c r="K8" s="51"/>
      <c r="L8" s="51"/>
      <c r="M8" s="91">
        <f>SUM(M5:M6)</f>
        <v>161167</v>
      </c>
    </row>
    <row r="9" spans="1:13" s="22" customFormat="1" ht="17.399999999999999" x14ac:dyDescent="0.3">
      <c r="A9" s="50" t="s">
        <v>114</v>
      </c>
      <c r="B9" s="51"/>
      <c r="C9" s="90">
        <v>96752</v>
      </c>
      <c r="D9" s="59"/>
      <c r="E9" s="51" t="s">
        <v>114</v>
      </c>
      <c r="F9" s="51"/>
      <c r="G9" s="51"/>
      <c r="H9" s="90">
        <v>8744</v>
      </c>
      <c r="I9" s="72"/>
      <c r="J9" s="51" t="s">
        <v>114</v>
      </c>
      <c r="K9" s="51"/>
      <c r="L9" s="51"/>
      <c r="M9" s="101">
        <v>157551</v>
      </c>
    </row>
    <row r="10" spans="1:13" ht="17.399999999999999" x14ac:dyDescent="0.3">
      <c r="A10" s="92" t="s">
        <v>115</v>
      </c>
      <c r="B10" s="93"/>
      <c r="C10" s="94">
        <f>SUM(C8-C9)</f>
        <v>224166</v>
      </c>
      <c r="D10" s="38"/>
      <c r="E10" s="99" t="s">
        <v>115</v>
      </c>
      <c r="F10" s="99"/>
      <c r="G10" s="99"/>
      <c r="H10" s="100">
        <f>SUM(H8-H9)</f>
        <v>111130</v>
      </c>
      <c r="I10" s="73"/>
      <c r="J10" s="102" t="s">
        <v>115</v>
      </c>
      <c r="K10" s="102"/>
      <c r="L10" s="102"/>
      <c r="M10" s="103">
        <f>SUM(M8-M9)</f>
        <v>3616</v>
      </c>
    </row>
    <row r="11" spans="1:13" x14ac:dyDescent="0.25">
      <c r="A11" s="74" t="s">
        <v>11</v>
      </c>
      <c r="B11" s="38"/>
      <c r="C11" s="75"/>
      <c r="D11" s="38"/>
      <c r="E11" s="38"/>
      <c r="F11" s="38"/>
      <c r="G11" s="38"/>
      <c r="H11" s="75"/>
      <c r="I11" s="75"/>
      <c r="J11" s="38"/>
      <c r="K11" s="38"/>
      <c r="L11" s="38"/>
      <c r="M11" s="70"/>
    </row>
    <row r="12" spans="1:13" x14ac:dyDescent="0.25">
      <c r="A12" s="74"/>
      <c r="B12" s="38"/>
      <c r="C12" s="75"/>
      <c r="D12" s="38"/>
      <c r="E12" s="74" t="s">
        <v>11</v>
      </c>
      <c r="F12" s="38"/>
      <c r="G12" s="38"/>
      <c r="H12" s="75"/>
      <c r="I12" s="75"/>
      <c r="J12" s="108" t="s">
        <v>172</v>
      </c>
      <c r="K12" s="15"/>
      <c r="L12" s="15"/>
      <c r="M12" s="89"/>
    </row>
    <row r="13" spans="1:13" x14ac:dyDescent="0.25">
      <c r="A13" s="74" t="s">
        <v>11</v>
      </c>
      <c r="B13" s="38"/>
      <c r="C13" s="60" t="s">
        <v>11</v>
      </c>
      <c r="D13" s="38"/>
      <c r="E13" s="74" t="s">
        <v>11</v>
      </c>
      <c r="F13" s="38"/>
      <c r="G13" s="38"/>
      <c r="H13" s="75"/>
      <c r="I13" s="75"/>
      <c r="J13" s="108" t="s">
        <v>173</v>
      </c>
      <c r="K13" s="15"/>
      <c r="L13" s="15"/>
      <c r="M13" s="89"/>
    </row>
    <row r="14" spans="1:13" ht="17.399999999999999" x14ac:dyDescent="0.3">
      <c r="A14" s="71"/>
      <c r="B14" s="38"/>
      <c r="C14" s="60"/>
      <c r="D14" s="38"/>
      <c r="E14" s="38"/>
      <c r="F14" s="38"/>
      <c r="G14" s="38"/>
      <c r="H14" s="75"/>
      <c r="I14" s="75"/>
      <c r="J14" s="15" t="s">
        <v>174</v>
      </c>
      <c r="K14" s="15"/>
      <c r="L14" s="15"/>
      <c r="M14" s="89"/>
    </row>
    <row r="15" spans="1:13" ht="17.399999999999999" x14ac:dyDescent="0.3">
      <c r="A15" s="71"/>
      <c r="B15" s="38"/>
      <c r="C15" s="60"/>
      <c r="D15" s="38"/>
      <c r="E15" s="38"/>
      <c r="F15" s="38"/>
      <c r="G15" s="38"/>
      <c r="H15" s="75"/>
      <c r="I15" s="75"/>
      <c r="J15" s="109">
        <v>65263</v>
      </c>
      <c r="K15" s="15"/>
      <c r="L15" s="15"/>
      <c r="M15" s="89"/>
    </row>
    <row r="16" spans="1:13" ht="15.6" x14ac:dyDescent="0.3">
      <c r="A16" s="95" t="s">
        <v>128</v>
      </c>
      <c r="B16" s="96"/>
      <c r="C16" s="97"/>
      <c r="D16" s="38"/>
      <c r="E16" s="38"/>
      <c r="F16" s="38"/>
      <c r="G16" s="38"/>
      <c r="H16" s="75"/>
      <c r="I16" s="75"/>
      <c r="J16" s="38"/>
      <c r="K16" s="38"/>
      <c r="L16" s="38"/>
      <c r="M16" s="70"/>
    </row>
    <row r="17" spans="1:13" ht="17.399999999999999" x14ac:dyDescent="0.3">
      <c r="A17" s="50" t="s">
        <v>168</v>
      </c>
      <c r="B17" s="96"/>
      <c r="C17" s="98">
        <v>119874</v>
      </c>
      <c r="D17" s="38"/>
      <c r="E17" s="38"/>
      <c r="F17" s="38"/>
      <c r="G17" s="38"/>
      <c r="H17" s="75"/>
      <c r="I17" s="75"/>
      <c r="J17" s="38"/>
      <c r="K17" s="38"/>
      <c r="L17" s="38"/>
      <c r="M17" s="70"/>
    </row>
    <row r="18" spans="1:13" x14ac:dyDescent="0.25">
      <c r="A18" s="74"/>
      <c r="B18" s="38"/>
      <c r="C18" s="75"/>
      <c r="D18" s="38"/>
      <c r="E18" s="38"/>
      <c r="F18" s="38"/>
      <c r="G18" s="38"/>
      <c r="H18" s="75"/>
      <c r="I18" s="75"/>
      <c r="J18" s="38"/>
      <c r="K18" s="38"/>
      <c r="L18" s="38"/>
      <c r="M18" s="70"/>
    </row>
    <row r="19" spans="1:13" ht="13.8" thickBot="1" x14ac:dyDescent="0.3">
      <c r="A19" s="76"/>
      <c r="B19" s="77"/>
      <c r="C19" s="78"/>
      <c r="D19" s="77"/>
      <c r="E19" s="77"/>
      <c r="F19" s="77"/>
      <c r="G19" s="77"/>
      <c r="H19" s="78"/>
      <c r="I19" s="78"/>
      <c r="J19" s="77"/>
      <c r="K19" s="77"/>
      <c r="L19" s="77"/>
      <c r="M19" s="79"/>
    </row>
    <row r="20" spans="1:13" x14ac:dyDescent="0.25">
      <c r="H20" s="47"/>
      <c r="I20" s="47"/>
    </row>
    <row r="21" spans="1:13" x14ac:dyDescent="0.25">
      <c r="H21" s="47"/>
      <c r="I21" s="47"/>
    </row>
    <row r="22" spans="1:13" x14ac:dyDescent="0.25">
      <c r="H22" s="47"/>
      <c r="I22" s="47"/>
    </row>
    <row r="23" spans="1:13" x14ac:dyDescent="0.25">
      <c r="H23" s="47"/>
      <c r="I23" s="47"/>
    </row>
    <row r="24" spans="1:13" x14ac:dyDescent="0.25">
      <c r="H24" s="47"/>
      <c r="I24" s="47"/>
    </row>
    <row r="25" spans="1:13" x14ac:dyDescent="0.25">
      <c r="H25" s="47"/>
      <c r="I25" s="47"/>
    </row>
    <row r="26" spans="1:13" x14ac:dyDescent="0.25">
      <c r="H26" s="47"/>
      <c r="I26" s="47"/>
    </row>
  </sheetData>
  <mergeCells count="1">
    <mergeCell ref="A2:H2"/>
  </mergeCells>
  <phoneticPr fontId="0" type="noConversion"/>
  <printOptions gridLines="1"/>
  <pageMargins left="0.75" right="0.75" top="1" bottom="1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Wildland Sig Expense</vt:lpstr>
      <vt:lpstr>Wildland Revenue</vt:lpstr>
      <vt:lpstr>Other Sig Exp Ambulance</vt:lpstr>
      <vt:lpstr> REVENUE AMBULANCE</vt:lpstr>
      <vt:lpstr>Other Sig Exp operating Page 2</vt:lpstr>
      <vt:lpstr>Other Sig Expen  operating</vt:lpstr>
      <vt:lpstr>Revenues operating</vt:lpstr>
      <vt:lpstr>estimated fund balances</vt:lpstr>
      <vt:lpstr>Sheet3</vt:lpstr>
      <vt:lpstr>' REVENUE AMBULANCE'!Print_Area</vt:lpstr>
      <vt:lpstr>'estimated fund balances'!Print_Area</vt:lpstr>
      <vt:lpstr>'Other Sig Exp Ambulance'!Print_Area</vt:lpstr>
      <vt:lpstr>'Other Sig Exp operating Page 2'!Print_Area</vt:lpstr>
      <vt:lpstr>'Other Sig Expen  operating'!Print_Area</vt:lpstr>
      <vt:lpstr>'Revenues operating'!Print_Area</vt:lpstr>
      <vt:lpstr>'Wildland Revenue'!Print_Area</vt:lpstr>
      <vt:lpstr>'Wildland Sig Expense'!Print_Area</vt:lpstr>
      <vt:lpstr>' REVENUE AMBULANCE'!Print_Titles</vt:lpstr>
      <vt:lpstr>'Other Sig Exp Ambulance'!Print_Titles</vt:lpstr>
      <vt:lpstr>'Other Sig Exp operating Page 2'!Print_Titles</vt:lpstr>
      <vt:lpstr>'Other Sig Expen  operating'!Print_Titles</vt:lpstr>
      <vt:lpstr>'Revenues operating'!Print_Titles</vt:lpstr>
      <vt:lpstr>'Wildland Revenue'!Print_Titles</vt:lpstr>
      <vt:lpstr>'Wildland Sig Expense'!Print_Titles</vt:lpstr>
    </vt:vector>
  </TitlesOfParts>
  <Company>County of Inyo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FireSec</cp:lastModifiedBy>
  <cp:lastPrinted>2024-06-07T20:01:01Z</cp:lastPrinted>
  <dcterms:created xsi:type="dcterms:W3CDTF">2001-04-03T21:18:28Z</dcterms:created>
  <dcterms:modified xsi:type="dcterms:W3CDTF">2024-06-07T20:01:55Z</dcterms:modified>
</cp:coreProperties>
</file>